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pornpha\Downloads\"/>
    </mc:Choice>
  </mc:AlternateContent>
  <xr:revisionPtr revIDLastSave="0" documentId="13_ncr:1_{3DE6B538-2AE1-44E8-AF48-81EE775D997C}" xr6:coauthVersionLast="47" xr6:coauthVersionMax="47" xr10:uidLastSave="{00000000-0000-0000-0000-000000000000}"/>
  <bookViews>
    <workbookView xWindow="-110" yWindow="-110" windowWidth="19420" windowHeight="10300" tabRatio="897" xr2:uid="{00000000-000D-0000-FFFF-FFFF00000000}"/>
  </bookViews>
  <sheets>
    <sheet name="1.อธิบาย" sheetId="19" r:id="rId1"/>
    <sheet name="2.แบบประเมินฯ(ฟอร์มเปล่า)" sheetId="22" r:id="rId2"/>
    <sheet name="3.แบบประเมินฯ(ตัวอย่าง)" sheetId="20" r:id="rId3"/>
    <sheet name="4.เกณฑ์" sheetId="16" r:id="rId4"/>
    <sheet name="5.คำนวณประมาณการรายรับ" sheetId="24" r:id="rId5"/>
    <sheet name="6.รายรับ-รายจ่าย-ปกติ (1)" sheetId="10" r:id="rId6"/>
    <sheet name="7.รายได้(แผ่นดิน)(ถ้ามี)" sheetId="11" r:id="rId7"/>
    <sheet name="8.รายจ่าย-เก็บพิเศษ (2)" sheetId="12" r:id="rId8"/>
    <sheet name="9.รายรับ-เก็บพิเศษ (3)" sheetId="13" r:id="rId9"/>
    <sheet name="10.ยินยอมใช้สถานที่" sheetId="18" r:id="rId10"/>
  </sheets>
  <definedNames>
    <definedName name="_xlnm.Print_Area" localSheetId="9">'10.ยินยอมใช้สถานที่'!$A$1:$A$11</definedName>
    <definedName name="_xlnm.Print_Area" localSheetId="1">'2.แบบประเมินฯ(ฟอร์มเปล่า)'!$A$1:$K$117</definedName>
    <definedName name="_xlnm.Print_Area" localSheetId="2">'3.แบบประเมินฯ(ตัวอย่าง)'!$A$1:$K$118</definedName>
    <definedName name="_xlnm.Print_Area" localSheetId="3">'4.เกณฑ์'!$A$1:$I$11</definedName>
    <definedName name="_xlnm.Print_Area" localSheetId="4">'5.คำนวณประมาณการรายรับ'!$A$1:$F$72</definedName>
    <definedName name="_xlnm.Print_Area" localSheetId="5">'6.รายรับ-รายจ่าย-ปกติ (1)'!$A$1:$G$74</definedName>
    <definedName name="_xlnm.Print_Area" localSheetId="8">'9.รายรับ-เก็บพิเศษ (3)'!$A$1:$H$46</definedName>
    <definedName name="_xlnm.Print_Titles" localSheetId="7">'8.รายจ่าย-เก็บพิเศษ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5" i="12" l="1"/>
  <c r="D14" i="12" s="1"/>
  <c r="E15" i="12"/>
  <c r="E14" i="12" s="1"/>
  <c r="F15" i="12"/>
  <c r="F14" i="12" s="1"/>
  <c r="G15" i="12"/>
  <c r="G14" i="12" s="1"/>
  <c r="C14" i="12"/>
  <c r="C15" i="12"/>
  <c r="B25" i="22" l="1"/>
  <c r="G27" i="22" s="1"/>
  <c r="D25" i="22"/>
  <c r="F24" i="22" s="1"/>
  <c r="G26" i="22" s="1"/>
  <c r="F22" i="22"/>
  <c r="F21" i="22"/>
  <c r="F16" i="22"/>
  <c r="F17" i="22"/>
  <c r="F89" i="22"/>
  <c r="K89" i="22" s="1"/>
  <c r="F80" i="22"/>
  <c r="K80" i="22" s="1"/>
  <c r="B97" i="22" s="1"/>
  <c r="F7" i="22"/>
  <c r="F6" i="22"/>
  <c r="C94" i="22"/>
  <c r="F18" i="22" l="1"/>
  <c r="F26" i="22" s="1"/>
  <c r="I26" i="22" s="1"/>
  <c r="C95" i="22"/>
  <c r="F70" i="24" l="1"/>
  <c r="E70" i="24"/>
  <c r="D70" i="24"/>
  <c r="C70" i="24"/>
  <c r="B70" i="24"/>
  <c r="F63" i="24"/>
  <c r="E63" i="24"/>
  <c r="D63" i="24"/>
  <c r="C63" i="24"/>
  <c r="B63" i="24"/>
  <c r="F62" i="24"/>
  <c r="E62" i="24"/>
  <c r="D62" i="24"/>
  <c r="C62" i="24"/>
  <c r="B62" i="24"/>
  <c r="F56" i="24"/>
  <c r="E56" i="24"/>
  <c r="D56" i="24"/>
  <c r="C56" i="24"/>
  <c r="B56" i="24"/>
  <c r="B72" i="24" s="1"/>
  <c r="F55" i="24"/>
  <c r="F71" i="24" s="1"/>
  <c r="E55" i="24"/>
  <c r="D55" i="24"/>
  <c r="C55" i="24"/>
  <c r="B55" i="24"/>
  <c r="F42" i="24"/>
  <c r="E42" i="24"/>
  <c r="D42" i="24"/>
  <c r="C42" i="24"/>
  <c r="B42" i="24"/>
  <c r="F40" i="24"/>
  <c r="E40" i="24"/>
  <c r="D40" i="24"/>
  <c r="C40" i="24"/>
  <c r="B40" i="24"/>
  <c r="F39" i="24"/>
  <c r="E39" i="24"/>
  <c r="D39" i="24"/>
  <c r="C39" i="24"/>
  <c r="B39" i="24"/>
  <c r="F38" i="24"/>
  <c r="E38" i="24"/>
  <c r="D38" i="24"/>
  <c r="C38" i="24"/>
  <c r="B38" i="24"/>
  <c r="F37" i="24"/>
  <c r="E37" i="24"/>
  <c r="D37" i="24"/>
  <c r="C37" i="24"/>
  <c r="B37" i="24"/>
  <c r="F27" i="24"/>
  <c r="F30" i="24" s="1"/>
  <c r="E27" i="24"/>
  <c r="E29" i="24" s="1"/>
  <c r="D27" i="24"/>
  <c r="D29" i="24" s="1"/>
  <c r="C27" i="24"/>
  <c r="C29" i="24" s="1"/>
  <c r="B27" i="24"/>
  <c r="B29" i="24" s="1"/>
  <c r="F15" i="24"/>
  <c r="E15" i="24"/>
  <c r="D15" i="24"/>
  <c r="D17" i="24" s="1"/>
  <c r="C15" i="24"/>
  <c r="C18" i="24" s="1"/>
  <c r="B15" i="24"/>
  <c r="B17" i="24" s="1"/>
  <c r="E41" i="24" l="1"/>
  <c r="E72" i="24"/>
  <c r="E71" i="24"/>
  <c r="B30" i="24"/>
  <c r="F41" i="24"/>
  <c r="F17" i="24"/>
  <c r="F43" i="24" s="1"/>
  <c r="F29" i="24"/>
  <c r="D30" i="24"/>
  <c r="E17" i="24"/>
  <c r="E43" i="24" s="1"/>
  <c r="C71" i="24"/>
  <c r="F72" i="24"/>
  <c r="C72" i="24"/>
  <c r="D72" i="24"/>
  <c r="B71" i="24"/>
  <c r="D71" i="24"/>
  <c r="B43" i="24"/>
  <c r="D43" i="24"/>
  <c r="B18" i="24"/>
  <c r="B44" i="24" s="1"/>
  <c r="C30" i="24"/>
  <c r="C44" i="24" s="1"/>
  <c r="B41" i="24"/>
  <c r="C41" i="24"/>
  <c r="E18" i="24"/>
  <c r="C17" i="24"/>
  <c r="C43" i="24" s="1"/>
  <c r="F18" i="24"/>
  <c r="F44" i="24" s="1"/>
  <c r="D18" i="24"/>
  <c r="E30" i="24"/>
  <c r="D41" i="24"/>
  <c r="D44" i="24" l="1"/>
  <c r="E44" i="24"/>
  <c r="C55" i="10" l="1"/>
  <c r="D25" i="20" l="1"/>
  <c r="B25" i="20"/>
  <c r="F15" i="20"/>
  <c r="E8" i="20"/>
  <c r="D8" i="20"/>
  <c r="C8" i="20"/>
  <c r="B8" i="20"/>
  <c r="C98" i="22"/>
  <c r="C97" i="22"/>
  <c r="D97" i="22" s="1"/>
  <c r="C96" i="22"/>
  <c r="B98" i="22"/>
  <c r="D98" i="22" s="1"/>
  <c r="I27" i="22"/>
  <c r="K26" i="22" s="1"/>
  <c r="B95" i="22" s="1"/>
  <c r="F23" i="22"/>
  <c r="F15" i="22"/>
  <c r="E8" i="22"/>
  <c r="D8" i="22"/>
  <c r="C8" i="22"/>
  <c r="B8" i="22"/>
  <c r="K8" i="22" l="1"/>
  <c r="B94" i="22" s="1"/>
  <c r="D94" i="22" s="1"/>
  <c r="F8" i="22"/>
  <c r="F25" i="22"/>
  <c r="C99" i="22"/>
  <c r="D95" i="22" l="1"/>
  <c r="D99" i="22" s="1"/>
  <c r="F6" i="20" l="1"/>
  <c r="F7" i="20"/>
  <c r="F37" i="20" l="1"/>
  <c r="C37" i="20"/>
  <c r="D37" i="20"/>
  <c r="E37" i="20"/>
  <c r="B37" i="20"/>
  <c r="B38" i="20" s="1"/>
  <c r="C38" i="20" s="1"/>
  <c r="D38" i="20" s="1"/>
  <c r="E38" i="20" s="1"/>
  <c r="F38" i="20" s="1"/>
  <c r="F90" i="20"/>
  <c r="F81" i="20"/>
  <c r="F18" i="20"/>
  <c r="F26" i="20" s="1"/>
  <c r="G27" i="20"/>
  <c r="I27" i="20" s="1"/>
  <c r="F22" i="20"/>
  <c r="F23" i="20"/>
  <c r="F21" i="20"/>
  <c r="F16" i="20"/>
  <c r="F17" i="20"/>
  <c r="F25" i="20" l="1"/>
  <c r="F24" i="20"/>
  <c r="C99" i="20"/>
  <c r="C98" i="20"/>
  <c r="C97" i="20"/>
  <c r="C96" i="20"/>
  <c r="C95" i="20"/>
  <c r="K90" i="20"/>
  <c r="B99" i="20" s="1"/>
  <c r="K81" i="20"/>
  <c r="B98" i="20" s="1"/>
  <c r="K8" i="20" l="1"/>
  <c r="B95" i="20" s="1"/>
  <c r="D95" i="20" s="1"/>
  <c r="F8" i="20"/>
  <c r="G26" i="20"/>
  <c r="I26" i="20" s="1"/>
  <c r="D99" i="20"/>
  <c r="D98" i="20"/>
  <c r="J27" i="20"/>
  <c r="C100" i="20"/>
  <c r="G35" i="20"/>
  <c r="G37" i="20"/>
  <c r="K26" i="20" l="1"/>
  <c r="J26" i="20"/>
  <c r="G39" i="20"/>
  <c r="K39" i="20" s="1"/>
  <c r="B97" i="20" s="1"/>
  <c r="D97" i="20" s="1"/>
  <c r="B96" i="20" l="1"/>
  <c r="D96" i="20" s="1"/>
  <c r="D100" i="20" s="1"/>
  <c r="C10" i="16"/>
  <c r="D26" i="13" l="1"/>
  <c r="E26" i="13"/>
  <c r="F26" i="13"/>
  <c r="G26" i="13"/>
  <c r="C26" i="13"/>
  <c r="D55" i="10"/>
  <c r="D61" i="10" s="1"/>
  <c r="E55" i="10"/>
  <c r="E61" i="10" s="1"/>
  <c r="F55" i="10"/>
  <c r="F61" i="10" s="1"/>
  <c r="G55" i="10"/>
  <c r="G61" i="10" s="1"/>
  <c r="C61" i="10"/>
  <c r="C40" i="10" s="1"/>
  <c r="G40" i="10" l="1"/>
  <c r="G39" i="10" s="1"/>
  <c r="G67" i="10"/>
  <c r="F40" i="10"/>
  <c r="F39" i="10" s="1"/>
  <c r="F67" i="10"/>
  <c r="E40" i="10"/>
  <c r="E39" i="10" s="1"/>
  <c r="E67" i="10"/>
  <c r="D40" i="10"/>
  <c r="D39" i="10" s="1"/>
  <c r="D67" i="10"/>
  <c r="C39" i="10"/>
  <c r="C67" i="10"/>
  <c r="C363" i="12"/>
  <c r="C35" i="10"/>
  <c r="G38" i="10"/>
  <c r="F38" i="10"/>
  <c r="E38" i="10"/>
  <c r="D38" i="10"/>
  <c r="G23" i="13" l="1"/>
  <c r="F23" i="13"/>
  <c r="E23" i="13"/>
  <c r="D23" i="13"/>
  <c r="C23" i="13"/>
  <c r="G20" i="13"/>
  <c r="F20" i="13"/>
  <c r="E20" i="13"/>
  <c r="D20" i="13"/>
  <c r="C20" i="13"/>
  <c r="G17" i="13"/>
  <c r="F17" i="13"/>
  <c r="E17" i="13"/>
  <c r="D17" i="13"/>
  <c r="C17" i="13"/>
  <c r="G13" i="13"/>
  <c r="F13" i="13"/>
  <c r="E13" i="13"/>
  <c r="D13" i="13"/>
  <c r="C13" i="13"/>
  <c r="G10" i="13"/>
  <c r="F10" i="13"/>
  <c r="E10" i="13"/>
  <c r="D10" i="13"/>
  <c r="D9" i="13" s="1"/>
  <c r="C10" i="13"/>
  <c r="G6" i="13"/>
  <c r="F6" i="13"/>
  <c r="E6" i="13"/>
  <c r="D6" i="13"/>
  <c r="C6" i="13"/>
  <c r="G363" i="12"/>
  <c r="F363" i="12"/>
  <c r="E363" i="12"/>
  <c r="D363" i="12"/>
  <c r="G358" i="12"/>
  <c r="F358" i="12"/>
  <c r="E358" i="12"/>
  <c r="D358" i="12"/>
  <c r="C358" i="12"/>
  <c r="G353" i="12"/>
  <c r="F353" i="12"/>
  <c r="E353" i="12"/>
  <c r="D353" i="12"/>
  <c r="C353" i="12"/>
  <c r="G348" i="12"/>
  <c r="F348" i="12"/>
  <c r="E348" i="12"/>
  <c r="D348" i="12"/>
  <c r="C348" i="12"/>
  <c r="G344" i="12"/>
  <c r="F344" i="12"/>
  <c r="E344" i="12"/>
  <c r="D344" i="12"/>
  <c r="C344" i="12"/>
  <c r="G340" i="12"/>
  <c r="F340" i="12"/>
  <c r="E340" i="12"/>
  <c r="D340" i="12"/>
  <c r="C340" i="12"/>
  <c r="G336" i="12"/>
  <c r="F336" i="12"/>
  <c r="E336" i="12"/>
  <c r="D336" i="12"/>
  <c r="C336" i="12"/>
  <c r="G331" i="12"/>
  <c r="F331" i="12"/>
  <c r="E331" i="12"/>
  <c r="D331" i="12"/>
  <c r="C331" i="12"/>
  <c r="G327" i="12"/>
  <c r="F327" i="12"/>
  <c r="E327" i="12"/>
  <c r="D327" i="12"/>
  <c r="C327" i="12"/>
  <c r="G323" i="12"/>
  <c r="F323" i="12"/>
  <c r="E323" i="12"/>
  <c r="D323" i="12"/>
  <c r="C323" i="12"/>
  <c r="G319" i="12"/>
  <c r="F319" i="12"/>
  <c r="E319" i="12"/>
  <c r="D319" i="12"/>
  <c r="C319" i="12"/>
  <c r="G314" i="12"/>
  <c r="F314" i="12"/>
  <c r="E314" i="12"/>
  <c r="D314" i="12"/>
  <c r="C314" i="12"/>
  <c r="G310" i="12"/>
  <c r="F310" i="12"/>
  <c r="E310" i="12"/>
  <c r="D310" i="12"/>
  <c r="C310" i="12"/>
  <c r="G306" i="12"/>
  <c r="F306" i="12"/>
  <c r="E306" i="12"/>
  <c r="D306" i="12"/>
  <c r="C306" i="12"/>
  <c r="G302" i="12"/>
  <c r="F302" i="12"/>
  <c r="E302" i="12"/>
  <c r="D302" i="12"/>
  <c r="C302" i="12"/>
  <c r="G297" i="12"/>
  <c r="F297" i="12"/>
  <c r="E297" i="12"/>
  <c r="D297" i="12"/>
  <c r="C297" i="12"/>
  <c r="G293" i="12"/>
  <c r="F293" i="12"/>
  <c r="E293" i="12"/>
  <c r="D293" i="12"/>
  <c r="C293" i="12"/>
  <c r="G289" i="12"/>
  <c r="F289" i="12"/>
  <c r="E289" i="12"/>
  <c r="D289" i="12"/>
  <c r="C289" i="12"/>
  <c r="G285" i="12"/>
  <c r="F285" i="12"/>
  <c r="E285" i="12"/>
  <c r="D285" i="12"/>
  <c r="C285" i="12"/>
  <c r="G280" i="12"/>
  <c r="F280" i="12"/>
  <c r="E280" i="12"/>
  <c r="D280" i="12"/>
  <c r="C280" i="12"/>
  <c r="G276" i="12"/>
  <c r="F276" i="12"/>
  <c r="E276" i="12"/>
  <c r="D276" i="12"/>
  <c r="C276" i="12"/>
  <c r="G272" i="12"/>
  <c r="F272" i="12"/>
  <c r="E272" i="12"/>
  <c r="D272" i="12"/>
  <c r="C272" i="12"/>
  <c r="G268" i="12"/>
  <c r="F268" i="12"/>
  <c r="E268" i="12"/>
  <c r="D268" i="12"/>
  <c r="C268" i="12"/>
  <c r="G259" i="12"/>
  <c r="F259" i="12"/>
  <c r="E259" i="12"/>
  <c r="D259" i="12"/>
  <c r="C259" i="12"/>
  <c r="G255" i="12"/>
  <c r="F255" i="12"/>
  <c r="E255" i="12"/>
  <c r="D255" i="12"/>
  <c r="C255" i="12"/>
  <c r="G251" i="12"/>
  <c r="F251" i="12"/>
  <c r="E251" i="12"/>
  <c r="D251" i="12"/>
  <c r="C251" i="12"/>
  <c r="G247" i="12"/>
  <c r="F247" i="12"/>
  <c r="E247" i="12"/>
  <c r="D247" i="12"/>
  <c r="C247" i="12"/>
  <c r="G243" i="12"/>
  <c r="F243" i="12"/>
  <c r="E243" i="12"/>
  <c r="D243" i="12"/>
  <c r="C243" i="12"/>
  <c r="G239" i="12"/>
  <c r="F239" i="12"/>
  <c r="E239" i="12"/>
  <c r="D239" i="12"/>
  <c r="C239" i="12"/>
  <c r="G235" i="12"/>
  <c r="F235" i="12"/>
  <c r="E235" i="12"/>
  <c r="D235" i="12"/>
  <c r="C235" i="12"/>
  <c r="G230" i="12"/>
  <c r="F230" i="12"/>
  <c r="E230" i="12"/>
  <c r="D230" i="12"/>
  <c r="C230" i="12"/>
  <c r="G227" i="12"/>
  <c r="F227" i="12"/>
  <c r="E227" i="12"/>
  <c r="D227" i="12"/>
  <c r="C227" i="12"/>
  <c r="G223" i="12"/>
  <c r="F223" i="12"/>
  <c r="E223" i="12"/>
  <c r="D223" i="12"/>
  <c r="C223" i="12"/>
  <c r="G219" i="12"/>
  <c r="F219" i="12"/>
  <c r="E219" i="12"/>
  <c r="D219" i="12"/>
  <c r="C219" i="12"/>
  <c r="G215" i="12"/>
  <c r="F215" i="12"/>
  <c r="E215" i="12"/>
  <c r="D215" i="12"/>
  <c r="C215" i="12"/>
  <c r="G212" i="12"/>
  <c r="F212" i="12"/>
  <c r="E212" i="12"/>
  <c r="D212" i="12"/>
  <c r="C212" i="12"/>
  <c r="G206" i="12"/>
  <c r="F206" i="12"/>
  <c r="E206" i="12"/>
  <c r="D206" i="12"/>
  <c r="C206" i="12"/>
  <c r="G202" i="12"/>
  <c r="F202" i="12"/>
  <c r="E202" i="12"/>
  <c r="D202" i="12"/>
  <c r="C202" i="12"/>
  <c r="G198" i="12"/>
  <c r="F198" i="12"/>
  <c r="E198" i="12"/>
  <c r="D198" i="12"/>
  <c r="C198" i="12"/>
  <c r="G195" i="12"/>
  <c r="F195" i="12"/>
  <c r="E195" i="12"/>
  <c r="D195" i="12"/>
  <c r="C195" i="12"/>
  <c r="G192" i="12"/>
  <c r="F192" i="12"/>
  <c r="E192" i="12"/>
  <c r="D192" i="12"/>
  <c r="C192" i="12"/>
  <c r="G187" i="12"/>
  <c r="F187" i="12"/>
  <c r="E187" i="12"/>
  <c r="D187" i="12"/>
  <c r="C187" i="12"/>
  <c r="G184" i="12"/>
  <c r="F184" i="12"/>
  <c r="E184" i="12"/>
  <c r="D184" i="12"/>
  <c r="C184" i="12"/>
  <c r="G178" i="12"/>
  <c r="F178" i="12"/>
  <c r="E178" i="12"/>
  <c r="D178" i="12"/>
  <c r="C178" i="12"/>
  <c r="G175" i="12"/>
  <c r="F175" i="12"/>
  <c r="E175" i="12"/>
  <c r="D175" i="12"/>
  <c r="C175" i="12"/>
  <c r="G172" i="12"/>
  <c r="F172" i="12"/>
  <c r="E172" i="12"/>
  <c r="D172" i="12"/>
  <c r="C172" i="12"/>
  <c r="G169" i="12"/>
  <c r="F169" i="12"/>
  <c r="E169" i="12"/>
  <c r="D169" i="12"/>
  <c r="C169" i="12"/>
  <c r="G162" i="12"/>
  <c r="F162" i="12"/>
  <c r="E162" i="12"/>
  <c r="D162" i="12"/>
  <c r="C162" i="12"/>
  <c r="G159" i="12"/>
  <c r="F159" i="12"/>
  <c r="E159" i="12"/>
  <c r="D159" i="12"/>
  <c r="C159" i="12"/>
  <c r="G156" i="12"/>
  <c r="F156" i="12"/>
  <c r="E156" i="12"/>
  <c r="D156" i="12"/>
  <c r="C156" i="12"/>
  <c r="G151" i="12"/>
  <c r="F151" i="12"/>
  <c r="E151" i="12"/>
  <c r="D151" i="12"/>
  <c r="C151" i="12"/>
  <c r="G148" i="12"/>
  <c r="F148" i="12"/>
  <c r="E148" i="12"/>
  <c r="D148" i="12"/>
  <c r="D146" i="12" s="1"/>
  <c r="C148" i="12"/>
  <c r="G141" i="12"/>
  <c r="F141" i="12"/>
  <c r="E141" i="12"/>
  <c r="D141" i="12"/>
  <c r="C141" i="12"/>
  <c r="G137" i="12"/>
  <c r="F137" i="12"/>
  <c r="E137" i="12"/>
  <c r="D137" i="12"/>
  <c r="C137" i="12"/>
  <c r="G133" i="12"/>
  <c r="F133" i="12"/>
  <c r="E133" i="12"/>
  <c r="D133" i="12"/>
  <c r="C133" i="12"/>
  <c r="G127" i="12"/>
  <c r="F127" i="12"/>
  <c r="E127" i="12"/>
  <c r="D127" i="12"/>
  <c r="C127" i="12"/>
  <c r="G124" i="12"/>
  <c r="F124" i="12"/>
  <c r="E124" i="12"/>
  <c r="D124" i="12"/>
  <c r="C124" i="12"/>
  <c r="G121" i="12"/>
  <c r="F121" i="12"/>
  <c r="E121" i="12"/>
  <c r="D121" i="12"/>
  <c r="C121" i="12"/>
  <c r="C119" i="12" s="1"/>
  <c r="G116" i="12"/>
  <c r="F116" i="12"/>
  <c r="E116" i="12"/>
  <c r="D116" i="12"/>
  <c r="C116" i="12"/>
  <c r="G113" i="12"/>
  <c r="F113" i="12"/>
  <c r="E113" i="12"/>
  <c r="E111" i="12" s="1"/>
  <c r="D113" i="12"/>
  <c r="C113" i="12"/>
  <c r="G106" i="12"/>
  <c r="F106" i="12"/>
  <c r="E106" i="12"/>
  <c r="D106" i="12"/>
  <c r="C106" i="12"/>
  <c r="G102" i="12"/>
  <c r="F102" i="12"/>
  <c r="E102" i="12"/>
  <c r="D102" i="12"/>
  <c r="C102" i="12"/>
  <c r="G98" i="12"/>
  <c r="F98" i="12"/>
  <c r="E98" i="12"/>
  <c r="D98" i="12"/>
  <c r="C98" i="12"/>
  <c r="G91" i="12"/>
  <c r="F91" i="12"/>
  <c r="E91" i="12"/>
  <c r="D91" i="12"/>
  <c r="C91" i="12"/>
  <c r="G88" i="12"/>
  <c r="F88" i="12"/>
  <c r="E88" i="12"/>
  <c r="D88" i="12"/>
  <c r="C88" i="12"/>
  <c r="G85" i="12"/>
  <c r="F85" i="12"/>
  <c r="E85" i="12"/>
  <c r="D85" i="12"/>
  <c r="C85" i="12"/>
  <c r="G80" i="12"/>
  <c r="F80" i="12"/>
  <c r="E80" i="12"/>
  <c r="D80" i="12"/>
  <c r="C80" i="12"/>
  <c r="G77" i="12"/>
  <c r="F77" i="12"/>
  <c r="E77" i="12"/>
  <c r="D77" i="12"/>
  <c r="C77" i="12"/>
  <c r="G69" i="12"/>
  <c r="F69" i="12"/>
  <c r="E69" i="12"/>
  <c r="D69" i="12"/>
  <c r="C69" i="12"/>
  <c r="G66" i="12"/>
  <c r="F66" i="12"/>
  <c r="E66" i="12"/>
  <c r="D66" i="12"/>
  <c r="C66" i="12"/>
  <c r="G63" i="12"/>
  <c r="F63" i="12"/>
  <c r="E63" i="12"/>
  <c r="D63" i="12"/>
  <c r="C63" i="12"/>
  <c r="G60" i="12"/>
  <c r="F60" i="12"/>
  <c r="E60" i="12"/>
  <c r="D60" i="12"/>
  <c r="C60" i="12"/>
  <c r="G57" i="12"/>
  <c r="F57" i="12"/>
  <c r="E57" i="12"/>
  <c r="D57" i="12"/>
  <c r="C57" i="12"/>
  <c r="G54" i="12"/>
  <c r="F54" i="12"/>
  <c r="E54" i="12"/>
  <c r="D54" i="12"/>
  <c r="C54" i="12"/>
  <c r="G46" i="12"/>
  <c r="F46" i="12"/>
  <c r="E46" i="12"/>
  <c r="D46" i="12"/>
  <c r="C46" i="12"/>
  <c r="G43" i="12"/>
  <c r="F43" i="12"/>
  <c r="E43" i="12"/>
  <c r="E42" i="12" s="1"/>
  <c r="D43" i="12"/>
  <c r="D42" i="12" s="1"/>
  <c r="C43" i="12"/>
  <c r="F42" i="12"/>
  <c r="G38" i="12"/>
  <c r="F38" i="12"/>
  <c r="E38" i="12"/>
  <c r="D38" i="12"/>
  <c r="C38" i="12"/>
  <c r="G34" i="12"/>
  <c r="F34" i="12"/>
  <c r="E34" i="12"/>
  <c r="D34" i="12"/>
  <c r="C34" i="12"/>
  <c r="G30" i="12"/>
  <c r="F30" i="12"/>
  <c r="E30" i="12"/>
  <c r="D30" i="12"/>
  <c r="C30" i="12"/>
  <c r="G26" i="12"/>
  <c r="F26" i="12"/>
  <c r="E26" i="12"/>
  <c r="D26" i="12"/>
  <c r="C26" i="12"/>
  <c r="G23" i="12"/>
  <c r="F23" i="12"/>
  <c r="E23" i="12"/>
  <c r="D23" i="12"/>
  <c r="C23" i="12"/>
  <c r="G19" i="12"/>
  <c r="F19" i="12"/>
  <c r="E19" i="12"/>
  <c r="D19" i="12"/>
  <c r="C19" i="12"/>
  <c r="G16" i="12"/>
  <c r="F16" i="12"/>
  <c r="E16" i="12"/>
  <c r="D16" i="12"/>
  <c r="C16" i="12"/>
  <c r="G7" i="12"/>
  <c r="G10" i="12" s="1"/>
  <c r="F7" i="12"/>
  <c r="F10" i="12" s="1"/>
  <c r="E7" i="12"/>
  <c r="E10" i="12" s="1"/>
  <c r="D7" i="12"/>
  <c r="D10" i="12" s="1"/>
  <c r="C7" i="12"/>
  <c r="C10" i="12" s="1"/>
  <c r="G35" i="10"/>
  <c r="F35" i="10"/>
  <c r="E35" i="10"/>
  <c r="D35" i="10"/>
  <c r="G30" i="10"/>
  <c r="F30" i="10"/>
  <c r="E30" i="10"/>
  <c r="D30" i="10"/>
  <c r="C30" i="10"/>
  <c r="G25" i="10"/>
  <c r="F25" i="10"/>
  <c r="E25" i="10"/>
  <c r="D25" i="10"/>
  <c r="C25" i="10"/>
  <c r="G20" i="10"/>
  <c r="F20" i="10"/>
  <c r="E20" i="10"/>
  <c r="D20" i="10"/>
  <c r="C20" i="10"/>
  <c r="G16" i="10"/>
  <c r="F16" i="10"/>
  <c r="E16" i="10"/>
  <c r="D16" i="10"/>
  <c r="C16" i="10"/>
  <c r="G12" i="10"/>
  <c r="F12" i="10"/>
  <c r="E12" i="10"/>
  <c r="D12" i="10"/>
  <c r="C12" i="10"/>
  <c r="G7" i="10"/>
  <c r="G10" i="10" s="1"/>
  <c r="F7" i="10"/>
  <c r="F10" i="10" s="1"/>
  <c r="E7" i="10"/>
  <c r="E10" i="10" s="1"/>
  <c r="D7" i="10"/>
  <c r="D10" i="10" s="1"/>
  <c r="C7" i="10"/>
  <c r="C10" i="10" s="1"/>
  <c r="F154" i="12" l="1"/>
  <c r="G154" i="12"/>
  <c r="C154" i="12"/>
  <c r="C190" i="12"/>
  <c r="C111" i="12"/>
  <c r="D119" i="12"/>
  <c r="C146" i="12"/>
  <c r="D190" i="12"/>
  <c r="C38" i="10"/>
  <c r="C42" i="10" s="1"/>
  <c r="C43" i="10" s="1"/>
  <c r="D83" i="12"/>
  <c r="F111" i="12"/>
  <c r="E154" i="12"/>
  <c r="C318" i="12"/>
  <c r="F318" i="12"/>
  <c r="G211" i="12"/>
  <c r="G318" i="12"/>
  <c r="C83" i="12"/>
  <c r="G168" i="12"/>
  <c r="F335" i="12"/>
  <c r="C145" i="12"/>
  <c r="D284" i="12"/>
  <c r="D234" i="12"/>
  <c r="C284" i="12"/>
  <c r="E53" i="12"/>
  <c r="E83" i="12"/>
  <c r="G111" i="12"/>
  <c r="G182" i="12"/>
  <c r="E190" i="12"/>
  <c r="F83" i="12"/>
  <c r="C182" i="12"/>
  <c r="C181" i="12" s="1"/>
  <c r="F190" i="12"/>
  <c r="C9" i="13"/>
  <c r="C32" i="13" s="1"/>
  <c r="G83" i="12"/>
  <c r="D154" i="12"/>
  <c r="E168" i="12"/>
  <c r="C110" i="12"/>
  <c r="C211" i="12"/>
  <c r="D318" i="12"/>
  <c r="E318" i="12"/>
  <c r="C75" i="12"/>
  <c r="C74" i="12" s="1"/>
  <c r="E211" i="12"/>
  <c r="C42" i="12"/>
  <c r="D168" i="12"/>
  <c r="G267" i="12"/>
  <c r="F211" i="12"/>
  <c r="G284" i="12"/>
  <c r="D42" i="10"/>
  <c r="D43" i="10" s="1"/>
  <c r="D211" i="12"/>
  <c r="D53" i="12"/>
  <c r="G335" i="12"/>
  <c r="F42" i="10"/>
  <c r="F43" i="10" s="1"/>
  <c r="D75" i="12"/>
  <c r="D74" i="12" s="1"/>
  <c r="G75" i="12"/>
  <c r="F119" i="12"/>
  <c r="F110" i="12" s="1"/>
  <c r="F146" i="12"/>
  <c r="F145" i="12" s="1"/>
  <c r="D182" i="12"/>
  <c r="G234" i="12"/>
  <c r="G210" i="12" s="1"/>
  <c r="E234" i="12"/>
  <c r="D301" i="12"/>
  <c r="G301" i="12"/>
  <c r="E335" i="12"/>
  <c r="D16" i="13"/>
  <c r="D32" i="13" s="1"/>
  <c r="D145" i="12"/>
  <c r="E284" i="12"/>
  <c r="E42" i="10"/>
  <c r="E43" i="10" s="1"/>
  <c r="C301" i="12"/>
  <c r="C16" i="13"/>
  <c r="G42" i="10"/>
  <c r="G43" i="10" s="1"/>
  <c r="C53" i="12"/>
  <c r="E75" i="12"/>
  <c r="G119" i="12"/>
  <c r="G110" i="12" s="1"/>
  <c r="G146" i="12"/>
  <c r="G145" i="12" s="1"/>
  <c r="E182" i="12"/>
  <c r="E181" i="12" s="1"/>
  <c r="C234" i="12"/>
  <c r="F234" i="12"/>
  <c r="E267" i="12"/>
  <c r="C267" i="12"/>
  <c r="E301" i="12"/>
  <c r="C335" i="12"/>
  <c r="E16" i="13"/>
  <c r="F53" i="12"/>
  <c r="F284" i="12"/>
  <c r="G53" i="12"/>
  <c r="E119" i="12"/>
  <c r="E110" i="12" s="1"/>
  <c r="E146" i="12"/>
  <c r="E145" i="12" s="1"/>
  <c r="G190" i="12"/>
  <c r="G42" i="12"/>
  <c r="F75" i="12"/>
  <c r="D111" i="12"/>
  <c r="D110" i="12" s="1"/>
  <c r="C168" i="12"/>
  <c r="F168" i="12"/>
  <c r="F182" i="12"/>
  <c r="F181" i="12" s="1"/>
  <c r="F267" i="12"/>
  <c r="D267" i="12"/>
  <c r="F301" i="12"/>
  <c r="D335" i="12"/>
  <c r="G16" i="13"/>
  <c r="F9" i="13"/>
  <c r="F32" i="13" s="1"/>
  <c r="F16" i="13"/>
  <c r="E9" i="13"/>
  <c r="E32" i="13" s="1"/>
  <c r="G9" i="13"/>
  <c r="G32" i="13" s="1"/>
  <c r="D181" i="12" l="1"/>
  <c r="D210" i="12"/>
  <c r="G181" i="12"/>
  <c r="F74" i="12"/>
  <c r="F266" i="12"/>
  <c r="F263" i="12" s="1"/>
  <c r="E74" i="12"/>
  <c r="G74" i="12"/>
  <c r="G73" i="12" s="1"/>
  <c r="G266" i="12"/>
  <c r="G263" i="12" s="1"/>
  <c r="D368" i="12"/>
  <c r="D367" i="12" s="1"/>
  <c r="D39" i="13"/>
  <c r="C35" i="22" s="1"/>
  <c r="G368" i="12"/>
  <c r="G367" i="12" s="1"/>
  <c r="G39" i="13"/>
  <c r="F35" i="22" s="1"/>
  <c r="E368" i="12"/>
  <c r="E367" i="12" s="1"/>
  <c r="E39" i="13"/>
  <c r="D35" i="22" s="1"/>
  <c r="D266" i="12"/>
  <c r="D263" i="12" s="1"/>
  <c r="C266" i="12"/>
  <c r="C263" i="12" s="1"/>
  <c r="E266" i="12"/>
  <c r="E263" i="12" s="1"/>
  <c r="F368" i="12"/>
  <c r="F367" i="12" s="1"/>
  <c r="F39" i="13"/>
  <c r="E35" i="22" s="1"/>
  <c r="C39" i="13"/>
  <c r="B35" i="22" s="1"/>
  <c r="C368" i="12"/>
  <c r="C367" i="12" s="1"/>
  <c r="E210" i="12"/>
  <c r="E73" i="12" s="1"/>
  <c r="G68" i="10"/>
  <c r="F68" i="10"/>
  <c r="E68" i="10"/>
  <c r="D68" i="10"/>
  <c r="C68" i="10"/>
  <c r="D73" i="12"/>
  <c r="F210" i="12"/>
  <c r="C210" i="12"/>
  <c r="C73" i="12" s="1"/>
  <c r="F73" i="12" l="1"/>
  <c r="F366" i="12" s="1"/>
  <c r="F370" i="12" s="1"/>
  <c r="F371" i="12" s="1"/>
  <c r="F40" i="13" s="1"/>
  <c r="F41" i="13" s="1"/>
  <c r="D366" i="12"/>
  <c r="D370" i="12" s="1"/>
  <c r="D371" i="12" s="1"/>
  <c r="D40" i="13" s="1"/>
  <c r="D41" i="13" s="1"/>
  <c r="C370" i="12"/>
  <c r="C371" i="12" s="1"/>
  <c r="G35" i="22"/>
  <c r="C36" i="22"/>
  <c r="G69" i="10"/>
  <c r="F69" i="10"/>
  <c r="E69" i="10"/>
  <c r="D69" i="10"/>
  <c r="C69" i="10"/>
  <c r="C366" i="12"/>
  <c r="E366" i="12"/>
  <c r="E370" i="12" s="1"/>
  <c r="E371" i="12" s="1"/>
  <c r="E40" i="13" s="1"/>
  <c r="E41" i="13" s="1"/>
  <c r="G366" i="12"/>
  <c r="G370" i="12" s="1"/>
  <c r="G371" i="12" s="1"/>
  <c r="G40" i="13" s="1"/>
  <c r="G41" i="13" s="1"/>
  <c r="C37" i="22" l="1"/>
  <c r="C40" i="13"/>
  <c r="C41" i="13" s="1"/>
  <c r="C42" i="13" s="1"/>
  <c r="D42" i="13" s="1"/>
  <c r="E42" i="13" s="1"/>
  <c r="F42" i="13" s="1"/>
  <c r="G42" i="13" s="1"/>
  <c r="E37" i="22"/>
  <c r="F37" i="22"/>
  <c r="F36" i="22"/>
  <c r="E36" i="22"/>
  <c r="D37" i="22"/>
  <c r="D36" i="22"/>
  <c r="C70" i="10"/>
  <c r="B36" i="22" l="1"/>
  <c r="B37" i="22"/>
  <c r="G37" i="22" s="1"/>
  <c r="G39" i="22" s="1"/>
  <c r="K39" i="22" s="1"/>
  <c r="B96" i="22" s="1"/>
  <c r="D96" i="22" s="1"/>
  <c r="B38" i="22"/>
  <c r="D70" i="10"/>
  <c r="C38" i="22" s="1"/>
  <c r="E70" i="10" l="1"/>
  <c r="D38" i="22" s="1"/>
  <c r="F70" i="10" l="1"/>
  <c r="E38" i="22" s="1"/>
  <c r="G70" i="10" l="1"/>
  <c r="F38" i="22" s="1"/>
</calcChain>
</file>

<file path=xl/sharedStrings.xml><?xml version="1.0" encoding="utf-8"?>
<sst xmlns="http://schemas.openxmlformats.org/spreadsheetml/2006/main" count="1163" uniqueCount="569">
  <si>
    <t>ประเภทบุคลากร</t>
  </si>
  <si>
    <t>รวม</t>
  </si>
  <si>
    <t>ประเภททุน</t>
  </si>
  <si>
    <t>ทุนอุดหนุนการศึกษา</t>
  </si>
  <si>
    <t>ทุนอุดหนุนการวิจัย</t>
  </si>
  <si>
    <t>หมายเหตุ</t>
  </si>
  <si>
    <t>ลงนาม</t>
  </si>
  <si>
    <t>หน่วย : บาท</t>
  </si>
  <si>
    <t>(ชื่อหลักสูตร ...................................)</t>
  </si>
  <si>
    <t>ประมาณการรายจ่าย</t>
  </si>
  <si>
    <t>ปีงบประมาณ</t>
  </si>
  <si>
    <t>25……….</t>
  </si>
  <si>
    <t>งบลงทุน</t>
  </si>
  <si>
    <t>ค่าที่ดินและสิ่งก่อสร้าง</t>
  </si>
  <si>
    <t>ค่าครุภัณฑ์</t>
  </si>
  <si>
    <t>1.2.1………………………..</t>
  </si>
  <si>
    <t>1.2.2 ……………………….</t>
  </si>
  <si>
    <t>งบดำเนินการ</t>
  </si>
  <si>
    <t>หมวดเงินเดือนและค่าจ้าง</t>
  </si>
  <si>
    <t>1.1 เงินเดือน</t>
  </si>
  <si>
    <t>1.2 ค่าจ้างประจำ</t>
  </si>
  <si>
    <t>1.3 ค่าจ้างชั่วคราว</t>
  </si>
  <si>
    <t>หมวดค่าตอบแทน</t>
  </si>
  <si>
    <t>2.1 ค่าเบี้ยประชุม</t>
  </si>
  <si>
    <t>2.2 ค่าล่วงเวลา</t>
  </si>
  <si>
    <t>2.3 อื่นๆ</t>
  </si>
  <si>
    <t>หมวดค่าใช้สอย</t>
  </si>
  <si>
    <t>3.1 ค่าซ่อมแซมครุภัณฑ์</t>
  </si>
  <si>
    <t>3.2 ค่าจ้างเหมาบริการ</t>
  </si>
  <si>
    <t>3.3 ค่าเบี้ยเลี้ยง ค่าเช่าที่พัก และค่าพาหนะ</t>
  </si>
  <si>
    <t>3.4 อื่น ๆ</t>
  </si>
  <si>
    <t>หมวดค่าวัสดุ</t>
  </si>
  <si>
    <t>4.1 วัสดุสำนักงาน</t>
  </si>
  <si>
    <t>4.2 วัสดุวิทยาศาสตร์</t>
  </si>
  <si>
    <t>4.3 วัสดุการศึกษา</t>
  </si>
  <si>
    <t>4.4 อื่นๆ</t>
  </si>
  <si>
    <t>หมวดค่าสาธารณูปโภค</t>
  </si>
  <si>
    <t>5.1 ค่าไฟฟ้า</t>
  </si>
  <si>
    <t>5.2 ค่าน้ำประปา</t>
  </si>
  <si>
    <t>5.3 ค่าโทรศัพท์</t>
  </si>
  <si>
    <t>5.4 ค่าไปรษณีย์โทรเลข</t>
  </si>
  <si>
    <t>หมวดเงินอุดหนุน</t>
  </si>
  <si>
    <t xml:space="preserve">หมวดรายจ่ายอื่น </t>
  </si>
  <si>
    <t>รวมทั้งสิ้น</t>
  </si>
  <si>
    <t>ตารางที่ 2  ประมาณการรายรับของหลักสูตร กรณีหลักสูตรปกติ</t>
  </si>
  <si>
    <t>แหล่งรายได้</t>
  </si>
  <si>
    <t>25……</t>
  </si>
  <si>
    <t>ค่าธรรมเนียมการสมัคร</t>
  </si>
  <si>
    <t>ค่าธรรมเนียมการศึกษา</t>
  </si>
  <si>
    <t>นิสิตชาวไทย</t>
  </si>
  <si>
    <t>นิสิตชาวต่างประเทศ</t>
  </si>
  <si>
    <t>ค่าธรรมเนียมการสอบประมวลความรู้</t>
  </si>
  <si>
    <t>ค่าเล่าเรียนและเงินเรียกเก็บประเภทอื่น ระบุ</t>
  </si>
  <si>
    <t>5.2 .........................................................</t>
  </si>
  <si>
    <t>6. การสนับสนุนจากภาคเอกชน</t>
  </si>
  <si>
    <t>เงินสนับสนุนจากคณะ</t>
  </si>
  <si>
    <t>ตารางที่ 3 เปรียบเทียบประมาณการรายรับ- ประมาณการรายจ่าย กรณีหลักสูตรปกติ</t>
  </si>
  <si>
    <t>รายการ</t>
  </si>
  <si>
    <t>ประมาณการรายรับ</t>
  </si>
  <si>
    <t>ผลต่างประมาณการรายได้ - รายจ่าย</t>
  </si>
  <si>
    <t>ผลต่างสะสม</t>
  </si>
  <si>
    <t xml:space="preserve">กรณีประมาณการรายจ่ายสูงกว่าประมาณการรายรับ   กรุณาทำเอกสารชี้แจง ให้เหตุผลเพิ่มเติมถึงความจำเป็นว่าเพราะเหตุใดจึงต้องผลิตบัณฑิตในสาขาวิชานี้ </t>
  </si>
  <si>
    <t>(เช่น เป็นความจำเป็นเร่งด่วนของประเทศเพื่อรองรับการพัฒนาประเทศด้านใด ฯลฯ) และจะนำงบประมาณจากส่วนใดมารองรับหรือทดแทนส่วนต่างนั้น</t>
  </si>
  <si>
    <t>ภาคผนวก : ประมาณการรายได้จากการสนับสนุนจากภาครัฐ (งบประมาณแผ่นดิน)</t>
  </si>
  <si>
    <t xml:space="preserve">     1.หมวดครุภัณฑ์ที่ดินสิ่งก่อสร้าง</t>
  </si>
  <si>
    <t>1.2.1</t>
  </si>
  <si>
    <t>1.2.2</t>
  </si>
  <si>
    <t>รวม (งบลงทุน)</t>
  </si>
  <si>
    <t>งบบุคลากร</t>
  </si>
  <si>
    <t>หมวดเงินเดือน (ปันส่วนเฉพาะหลักสูตร)</t>
  </si>
  <si>
    <t>ค่าตอบแทนการบริหารหลักสูตร</t>
  </si>
  <si>
    <t>3.1.1</t>
  </si>
  <si>
    <t>ประธานกรรมการบริหารหลักสูตร หรือ ผู้อำนวยการหลักสูตร (บาทxเดือน)</t>
  </si>
  <si>
    <t>อัตราเดือนละ (บาท)</t>
  </si>
  <si>
    <t>จำนวนเดือน (เดือน)</t>
  </si>
  <si>
    <t>3.1.2</t>
  </si>
  <si>
    <t>รองประธานกรรมการบริหารหลักสูตร หรือ รองผู้อำนวยการหลักสูตร (บาทxเดือนxคน)</t>
  </si>
  <si>
    <t>จำนวนคน (คน)</t>
  </si>
  <si>
    <t>3.1.3</t>
  </si>
  <si>
    <t>เลขานุการกรรมการบริหารหลักสูตร (บาทxเดือน)</t>
  </si>
  <si>
    <t>3.1.4</t>
  </si>
  <si>
    <t>ผู้ช่วยเลขานุการกรรมการบริหารหลักสูตร (บาทxคนxเดือน)</t>
  </si>
  <si>
    <t>3.1.5</t>
  </si>
  <si>
    <t>ที่ปรึกษากรรมการบริหารหลักสูตร (บาทxคนxเดือน)</t>
  </si>
  <si>
    <t>จำนวนที่ปรึกษา (คน)</t>
  </si>
  <si>
    <t>3.1.6</t>
  </si>
  <si>
    <t>ผู้ประสานงานหลักสูตร (บาทxคนxเดือน)</t>
  </si>
  <si>
    <t>จำนวนผู้ประสานงาน (คน)</t>
  </si>
  <si>
    <t>3.1.7</t>
  </si>
  <si>
    <t>ผู้ช่วยผู้ประสานงานหลักสูตร (บาทxคนxเดือน)</t>
  </si>
  <si>
    <t>จำนวนผู้ช่วยผู้ประสานงาน (คน)</t>
  </si>
  <si>
    <t>ค่าใช้จ่ายหมวดค่าจ้างการบริหารหลักสูตร (แบบเต็มเวลา)</t>
  </si>
  <si>
    <t>3.2.1</t>
  </si>
  <si>
    <t>ผู้จัดการสำนักงาน (บาทxเดือน)</t>
  </si>
  <si>
    <t>3.2.2</t>
  </si>
  <si>
    <t>เจ้าหน้าที่สำนักงาน (บาทxเดือน)</t>
  </si>
  <si>
    <t xml:space="preserve"> * อัตราเดือนละ (บาท)</t>
  </si>
  <si>
    <t>ค่าตอบแทนการสอนและประสานงานสอน</t>
  </si>
  <si>
    <t>3.3.1</t>
  </si>
  <si>
    <t>ผู้สอนหรือวิทยากรภายในประเทศ  (บาทxชม)</t>
  </si>
  <si>
    <t>อัตราชั่วโมงละ (บาท)</t>
  </si>
  <si>
    <t>จำนวนชั่วโมง (ชั่วโมง)</t>
  </si>
  <si>
    <t>3.3.2</t>
  </si>
  <si>
    <t>ผู้ช่วยสอนหรือผู้ช่วยวิทยากรภายในประเทศ   (บาทxชม)</t>
  </si>
  <si>
    <t>3.3.3</t>
  </si>
  <si>
    <t>ผู้สอนหรือวิทยากรจากต่างประเทศ  (บาทxชม)</t>
  </si>
  <si>
    <t>3.3.4</t>
  </si>
  <si>
    <t>ผู้สอนหรือวิทยากรจากต่างประเทศ  ที่พำนักอยู่ในประเทศเป็นการชั่วคราว  (บาทxชม)</t>
  </si>
  <si>
    <t>3.3.5</t>
  </si>
  <si>
    <t>อัตราค่าประสานงานรายวิชาละ (บาท)</t>
  </si>
  <si>
    <t>จำนวนรายวิชา (รายวิชา)</t>
  </si>
  <si>
    <t>3.3.6</t>
  </si>
  <si>
    <t>ผู้ควบคุมปฏิบัติการ  (บาทxชม.xคน)</t>
  </si>
  <si>
    <t>อัตราค่าควบคุมปฏิบัติการชั่วโมงละ (บาท)</t>
  </si>
  <si>
    <t>จำนวนผู้ควบคุมปฏิบัติการ (คน)</t>
  </si>
  <si>
    <t>ค่าตอบแทนการสอบ</t>
  </si>
  <si>
    <t>3.4.1</t>
  </si>
  <si>
    <t>ค่าตอบแทนการสอบคัดเลือก</t>
  </si>
  <si>
    <t>3.4.1.1</t>
  </si>
  <si>
    <t>ค่าออกข้อสอบ  (บาทxวิชา)</t>
  </si>
  <si>
    <t>เลือกเพียง 1 แบบ</t>
  </si>
  <si>
    <t>1. กรณีเหมาจ่าย (บาทxคน)</t>
  </si>
  <si>
    <t>ค่าออกข้อสอบอัตราเหมาจ่ายต่อคน (บาท)</t>
  </si>
  <si>
    <t>2.กรณีรายวิชา (บาทxรายวิชา)</t>
  </si>
  <si>
    <t>อัตราค่าออกข้อสอบวิชาละ(บาท)</t>
  </si>
  <si>
    <t>3.4.1.2</t>
  </si>
  <si>
    <t>ค่าตรวจข้อสอบ  (บาทxวิชา)</t>
  </si>
  <si>
    <t>อัตราค่าตรวจข้อสอบวิชาละ(บาท)</t>
  </si>
  <si>
    <t>2.กรณีฉบับ (บาทxฉบับ)</t>
  </si>
  <si>
    <t>อัตราค่าตรวจข้อสอบฉบับละ(บาท)</t>
  </si>
  <si>
    <t>จำนวนฉบับ (ฉบับ)</t>
  </si>
  <si>
    <t>3.4.1.3</t>
  </si>
  <si>
    <t>ค่าสอบสัมภาษณ์  (บาทxคน)</t>
  </si>
  <si>
    <t>แบบที่ 1  ค่าสอบสัมภาษณ์ต่อคาบละ (บาท)</t>
  </si>
  <si>
    <t xml:space="preserve">             จำนวนคาบ (คาบ)</t>
  </si>
  <si>
    <t xml:space="preserve">             จำนวนกรรมการ (คน)</t>
  </si>
  <si>
    <t>แบบที่ 2 จำนวนผู้เข้าสอบ (คน)</t>
  </si>
  <si>
    <t xml:space="preserve">             ค่าสอบสัมภาษณ์ต่อคน (บาท)</t>
  </si>
  <si>
    <t>3.4.1.4</t>
  </si>
  <si>
    <t>ค่าควบคุมการสอบสำหรับอาจารย์ (บาทxชั่วโมงxคน)</t>
  </si>
  <si>
    <t>อัตราค่าควบคุมการสอบชั่วโมงละ (บาท)</t>
  </si>
  <si>
    <t>3.4.1.5</t>
  </si>
  <si>
    <t>อัตราค่าช่วยควบคุมการสอบชั่วโมงละ (บาท)</t>
  </si>
  <si>
    <t>3.4.1.6</t>
  </si>
  <si>
    <t>ค่าปฏิบัติงานเกี่ยวกับการสอบ (บาทxชั่วโมงxคน)</t>
  </si>
  <si>
    <t>อัตราค่าปฏิบัติงานเกี่ยวกับการสอบชั่วโมงละ (บาท)</t>
  </si>
  <si>
    <t>3.4.2</t>
  </si>
  <si>
    <t>ค่าตอบแทนการสอบประมวลความรู้</t>
  </si>
  <si>
    <t>3.4.2.1</t>
  </si>
  <si>
    <t xml:space="preserve">ค่าออกข้อสอบ (บาทxวิชา)  </t>
  </si>
  <si>
    <t>3.4.2.2</t>
  </si>
  <si>
    <t>3.4.2.3</t>
  </si>
  <si>
    <t xml:space="preserve">ค่าตอบแทนกรรมการสอบประมวลความรู้หรือสอบปากเปล่า </t>
  </si>
  <si>
    <t>แบบที่ 1 จำนวนกรรมการ (คน)</t>
  </si>
  <si>
    <t xml:space="preserve">            ค่าสอบประมวลความรู้หรือสอบปากเปล่าต่อ คาบ (บาท)</t>
  </si>
  <si>
    <t xml:space="preserve">            ค่าสอบประมวลความรู้หรือสอบปากเปล่าต่อต่อคน (บาท)</t>
  </si>
  <si>
    <t>3.4.2.4</t>
  </si>
  <si>
    <t>3.4.2.5</t>
  </si>
  <si>
    <t>3.4.2.6</t>
  </si>
  <si>
    <t>ค่าปฏิบัติงานเกี่ยวกับการสอบ  (บาทxชั่วโมงxคน)</t>
  </si>
  <si>
    <t>3.4.3</t>
  </si>
  <si>
    <t>ค่าตอบแทนการสอบวัดคุณสมบัติ</t>
  </si>
  <si>
    <t>3.4.3.1</t>
  </si>
  <si>
    <t>3.4.3.2</t>
  </si>
  <si>
    <t>3.4.3.3</t>
  </si>
  <si>
    <t xml:space="preserve">             ค่าตอบแทนการสอบวัดคุณสมบัติต่อคาบ (บาท)</t>
  </si>
  <si>
    <t xml:space="preserve">             ค่าตอบแทนการสอบวัดคุณสมบัติต่อคน (บาท)</t>
  </si>
  <si>
    <t>3.4.4</t>
  </si>
  <si>
    <t xml:space="preserve">ค่าตอบแทนการสอบวิทยานิพนธ์ </t>
  </si>
  <si>
    <t>3.4.4.1</t>
  </si>
  <si>
    <t>ค่าตอบแทนอาจารย์ที่ปรึกษา  (บาทxเรื่อง)</t>
  </si>
  <si>
    <t>อัตราเรื่องละ (บาท)</t>
  </si>
  <si>
    <t>จำนวนเรื่อง (เรื่อง)</t>
  </si>
  <si>
    <t>3.4.4.2</t>
  </si>
  <si>
    <t>ค่าตอบแทนอาจารย์ที่ปรึกษาร่วม   (บาทxเรื่อง)</t>
  </si>
  <si>
    <t>3.4.4.3</t>
  </si>
  <si>
    <t>ค่าตอบแทนกรรมการสอบ  (บาทxเรื่อง)</t>
  </si>
  <si>
    <t>3.4.4.4</t>
  </si>
  <si>
    <t>ค่าตอบแทนประธานกรรมการสอบ  (บาทxเรื่อง)</t>
  </si>
  <si>
    <t>3.4.5</t>
  </si>
  <si>
    <t>ค่าตอบแทนในการสอบกลางภาคหรือสอบปลายภาคการศึกษา</t>
  </si>
  <si>
    <t>3.4.5.1</t>
  </si>
  <si>
    <t>3.4.5.2</t>
  </si>
  <si>
    <t>3.4.5.3</t>
  </si>
  <si>
    <t>ค่าควบคุมการสอบชั่วโมงละ (บาท)</t>
  </si>
  <si>
    <t>3.4.5.4</t>
  </si>
  <si>
    <t>3.4.5.5</t>
  </si>
  <si>
    <t>ค่าปฏิบัติงานเกี่ยวกับการสอบชั่วโมงละ (บาท)</t>
  </si>
  <si>
    <t>3.4.6</t>
  </si>
  <si>
    <t>ค่าเบี้ยประชุมและการปฏิบัติงานล่วงเวลา</t>
  </si>
  <si>
    <t>3.4.6.1</t>
  </si>
  <si>
    <t>ค่าเบี้ยประชุม</t>
  </si>
  <si>
    <t>3.4.6.1.1</t>
  </si>
  <si>
    <t>ประธานกรรมการบริหารหลักสูตร หรือ ผู้อำนวยการหลักสูตร (บาทxครั้ง)</t>
  </si>
  <si>
    <t>ค่าเบี้ยประชุมครั้งละ (บาท)</t>
  </si>
  <si>
    <t>จำนวนครั้งการประชุม (ครั้ง)</t>
  </si>
  <si>
    <t>3.4.6.1.2</t>
  </si>
  <si>
    <t>กรรมการบริหารหลักสูตร (บาทxครั้งxคน)</t>
  </si>
  <si>
    <t>3.4.6.1.3</t>
  </si>
  <si>
    <t>กรรมการบริหารหลักสูตรที่มิใช่บุคลากรประจำของมหาวิทยาลัย  (บาทxครั้งxคน)</t>
  </si>
  <si>
    <t>3.4.6.1.4</t>
  </si>
  <si>
    <t>ที่ปรึกษากรรมการบริหารหลักสูตร  (บาทxครั้งxคน)</t>
  </si>
  <si>
    <t>3.4.6.1.5</t>
  </si>
  <si>
    <t>เลขานุการกรรมการบริหารหลักสูตร  (บาทxครั้ง)</t>
  </si>
  <si>
    <t>3.4.6.1.6</t>
  </si>
  <si>
    <t>ผู้ช่วยเลขานุการกรรมการบริหารหลักสูตร (บาทxครั้งxคน)</t>
  </si>
  <si>
    <t>3.4.6.2</t>
  </si>
  <si>
    <t>ค่าล่วงเวลา</t>
  </si>
  <si>
    <t>3.4.6.2.1</t>
  </si>
  <si>
    <t>อาจารย์ประสานงานสอน (บาทxครั้งxคน)</t>
  </si>
  <si>
    <t>ค่าล่วงเวลาชั่วโมงละ หรือ คาบละ (บาท)</t>
  </si>
  <si>
    <t>จำนวนครั้ง หรือ คาบการประชุม (ครั้ง/คาบ)</t>
  </si>
  <si>
    <t>3.4.6.2.2</t>
  </si>
  <si>
    <t>ผู้ประสานงานรายวิชา  (บาทxครั้งxคน)</t>
  </si>
  <si>
    <t>3.4.6.2.3</t>
  </si>
  <si>
    <t>อัตราต่อ ชั่วโมง หรือ คาบ (บาท)</t>
  </si>
  <si>
    <t>จำนวนชั่วโมงหรือคาบ (ชั่วโมง/คาบ)</t>
  </si>
  <si>
    <t>3.4.6.2.4</t>
  </si>
  <si>
    <t>3.4.6.2.5</t>
  </si>
  <si>
    <t>3.4.6.2.6</t>
  </si>
  <si>
    <t>3.4.6.2.7</t>
  </si>
  <si>
    <t>ค่าซ่อมแซมครุภัณฑ์</t>
  </si>
  <si>
    <t>ค่าจ้างเหมาบริการ</t>
  </si>
  <si>
    <t>ค่าเบี้ยเลี้ยง ค่าเช่าที่พัก และค่าพาหนะ</t>
  </si>
  <si>
    <t>4.3.1</t>
  </si>
  <si>
    <t>ผู้สอนหรือวิทยากรจากต่างประเทศ</t>
  </si>
  <si>
    <t>4.3.1.1</t>
  </si>
  <si>
    <t>ค่าใช้จ่ายในการเดินทาง  (บาทxครั้งxคน)</t>
  </si>
  <si>
    <t>อัตราค่าใช้จ่ายในการเดินทางต่อครั้ง (บาท)</t>
  </si>
  <si>
    <t>จำนวนครั้ง (ครั้ง)</t>
  </si>
  <si>
    <t>4.3.1.2</t>
  </si>
  <si>
    <t>ค่าเบี้ยเลี้ยง  (บาทxวันxคน)</t>
  </si>
  <si>
    <t>อัตราค่าเบี้ยเลี้ยงต่อวัน  (บาท)</t>
  </si>
  <si>
    <t>จำนวนวัน (วัน)</t>
  </si>
  <si>
    <t>4.3.1.3</t>
  </si>
  <si>
    <t>ค่าที่พัก  (บาทxวันxคน)</t>
  </si>
  <si>
    <t>อัตราค่าที่พัก จ่ายตามจริง ต่อวัน  (บาท)</t>
  </si>
  <si>
    <t>4.3.1.4</t>
  </si>
  <si>
    <t>ค่าพาหนะ  (บาทxครั้งxคน)</t>
  </si>
  <si>
    <t>อัตราค่าพาหนะต่อคน จ่ายตามจริง ครั้งละ  (บาท)</t>
  </si>
  <si>
    <t>4.3.2</t>
  </si>
  <si>
    <t>ผู้สอนหรือวิทยากรปฏิบัติงานนอกสถานที่ภายในประเทศ</t>
  </si>
  <si>
    <t>4.3.2.1</t>
  </si>
  <si>
    <t>4.3.2.2</t>
  </si>
  <si>
    <t>4.3.2.3</t>
  </si>
  <si>
    <t>4.3.2.4</t>
  </si>
  <si>
    <t>4.3.3</t>
  </si>
  <si>
    <t>ผู้สอนหรือวิทยากรปฏิบัติงานนอกสถานที่ ณ ต่างประเทศ</t>
  </si>
  <si>
    <t>4.3.3.1</t>
  </si>
  <si>
    <t>4.3.3.2</t>
  </si>
  <si>
    <t>4.3.3.3</t>
  </si>
  <si>
    <t>4.3.3.4</t>
  </si>
  <si>
    <t>4.3.4</t>
  </si>
  <si>
    <t>4.3.4.1</t>
  </si>
  <si>
    <t>4.3.4.2</t>
  </si>
  <si>
    <t>4.3.4.3</t>
  </si>
  <si>
    <t>4.3.4.4</t>
  </si>
  <si>
    <t>4.3.5</t>
  </si>
  <si>
    <t>4.3.5.1</t>
  </si>
  <si>
    <t>4.3.5.2</t>
  </si>
  <si>
    <t>4.3.5.3</t>
  </si>
  <si>
    <t>4.3.5.4</t>
  </si>
  <si>
    <t>อื่น ๆ</t>
  </si>
  <si>
    <t>วัสดุสำนักงาน</t>
  </si>
  <si>
    <t>วัสดุวิทยาศาสตร์</t>
  </si>
  <si>
    <t>วัสดุการศึกษา</t>
  </si>
  <si>
    <t>อื่นๆ</t>
  </si>
  <si>
    <t>ค่าไฟฟ้า</t>
  </si>
  <si>
    <t>ค่าน้ำประปา</t>
  </si>
  <si>
    <t>ค่าโทรศัพท์</t>
  </si>
  <si>
    <t>ค่าไปรษณีย์โทรเลข</t>
  </si>
  <si>
    <t>รวม (2 ถึง 8)</t>
  </si>
  <si>
    <t>รวมทั้งสิ้น (1 ถึง 8)</t>
  </si>
  <si>
    <t>ตารางที่ 2  ประมาณการรายรับของหลักสูตร กรณีหลักสูตรพิเศษ</t>
  </si>
  <si>
    <t>งบประมาณแผ่นดิน (แสดงรายละเอียดในภาคผนวก) (ถ้ามี)</t>
  </si>
  <si>
    <t>ค่าธรรมเนียมการสมัคร (บาทxราย)</t>
  </si>
  <si>
    <t>อัตราค่าสมัคร (บาท)</t>
  </si>
  <si>
    <t>จำนวนผู้สมัคร (ราย)</t>
  </si>
  <si>
    <t>ค่าธรรมเนียมการศึกษา (บาทxคน)</t>
  </si>
  <si>
    <t>ค่าธรรมเนียมการศึกษานิสิตไทย (บาท)</t>
  </si>
  <si>
    <t>จำนวนนิสิตไทย (คน)</t>
  </si>
  <si>
    <t>ค่าธรรมเนียมการศึกษานิสิตชาวต่างประเทศ (บาท)</t>
  </si>
  <si>
    <t>จำนวนนิสิตต่างประเทศ (คน)</t>
  </si>
  <si>
    <t>ค่าธรรมเนียมการศึกษา (ภาคฤดูร้อน)  (บาทxคน)</t>
  </si>
  <si>
    <t>จำนวนนิสิตชาวต่างประเทศ (คน)</t>
  </si>
  <si>
    <t>ค่าธรรมเนียมการสอบประมวลความรู้ (บาทxราย)</t>
  </si>
  <si>
    <t>ค่าธรรมเนียมการสอบประมวลความรู้ (บาท)</t>
  </si>
  <si>
    <t>จำนวนผู้เข้าสอบ (ราย)</t>
  </si>
  <si>
    <t>6.2 .........................................................</t>
  </si>
  <si>
    <t xml:space="preserve"> อื่นๆ การบริการวิชาการ ค่าลิขสิทธิ์และค่าธรรมเนียมสิทธิบัตร และปัญญาประดิษฐ์</t>
  </si>
  <si>
    <t>ตารางที่ 3 เปรียบเทียบประมาณการรายรับ - ประมาณการรายจ่าย หลักสูตรพิเศษ</t>
  </si>
  <si>
    <t>คะแนนการประเมินตนเอง</t>
  </si>
  <si>
    <t>ความพร้อมของหลักสูตรที่กำลังจะขอดำเนินการเปิด</t>
  </si>
  <si>
    <t xml:space="preserve">ประมาณการรายรับ </t>
  </si>
  <si>
    <t>ผลต่างประมาณการรายรับ - รายจ่าย</t>
  </si>
  <si>
    <t xml:space="preserve">ผลต่างประมาณการรายรับกับประมาณการรายจ่าย เมื่อเทียบกับประมาณการรายรับ (5 ปี) </t>
  </si>
  <si>
    <t>จำนวนบุคลากรสายปฏิบัติการ</t>
  </si>
  <si>
    <t>ส่วนที่ 1 ความพร้อมด้านบุคลากร</t>
  </si>
  <si>
    <t>รวมทั้งหมด</t>
  </si>
  <si>
    <t>ทุนอื่นๆ (โปรดระบุชื่อทุน)</t>
  </si>
  <si>
    <t>- การเรียนการสอนปกติ</t>
  </si>
  <si>
    <t>- การเรียนการสอนเสริมการศึกษาเพิ่มเติมด้วยตนเอง</t>
  </si>
  <si>
    <t>- การเรียนการสอนแบบออนไลน์</t>
  </si>
  <si>
    <t>- การสอบการประเมินผลการเรียนแบบออนไลน์</t>
  </si>
  <si>
    <t>ความพร้อมใช้งานและคุณภาพของอุปกรณ์</t>
  </si>
  <si>
    <t xml:space="preserve">ความเพียงพอของอุปกรณ์ </t>
  </si>
  <si>
    <t>ความเพียงพอของซอฟท์แวร์</t>
  </si>
  <si>
    <t>ความพร้อมใช้งานและความทันสมัยของซอฟท์แวร์</t>
  </si>
  <si>
    <t>ความพร้อมของบุคลากรที่ดูและด้านเทคโนโลยีสารสนเทศ</t>
  </si>
  <si>
    <t>- ความพร้อมของบุคลากรที่ดูและด้านเทคโนโลยีสารสนเทศ</t>
  </si>
  <si>
    <t>จำนวนเงินต่อทุน (บาท)</t>
  </si>
  <si>
    <t>ตัวอย่าง</t>
  </si>
  <si>
    <t>3.1 ความพร้อมของอุปกรณ์/เครื่องมือทางเทคโนโลยีสารสนเทศ</t>
  </si>
  <si>
    <t xml:space="preserve">3.2 ความพร้อมของซอฟท์แวร์ </t>
  </si>
  <si>
    <t>3.3 ความพร้อมของบุคลากรที่ดูแลด้านเทคโนโลยีสารสนเทศ</t>
  </si>
  <si>
    <t>ความพร้อมด้านกายภาพ (สถานที่)</t>
  </si>
  <si>
    <r>
      <t xml:space="preserve">มีเพียงพอ
</t>
    </r>
    <r>
      <rPr>
        <b/>
        <sz val="16"/>
        <color rgb="FFFF0000"/>
        <rFont val="TH SarabunPSK"/>
        <family val="2"/>
      </rPr>
      <t>(1 คะแนน)</t>
    </r>
  </si>
  <si>
    <r>
      <t xml:space="preserve">ไม่มี
</t>
    </r>
    <r>
      <rPr>
        <b/>
        <sz val="16"/>
        <color rgb="FFFF0000"/>
        <rFont val="TH SarabunPSK"/>
        <family val="2"/>
      </rPr>
      <t>(0 คะแนน)</t>
    </r>
  </si>
  <si>
    <r>
      <t xml:space="preserve">มีบุคลากรเพียงพอ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</si>
  <si>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ไม่มีบุคลากรเพียงพอ ต้อง upskill/reskill
</t>
    </r>
    <r>
      <rPr>
        <b/>
        <sz val="16"/>
        <color rgb="FFFF0000"/>
        <rFont val="TH SarabunPSK"/>
        <family val="2"/>
      </rPr>
      <t>(0.5 คะแนน)</t>
    </r>
  </si>
  <si>
    <r>
      <t xml:space="preserve">ไม่มีบุคลากร
</t>
    </r>
    <r>
      <rPr>
        <b/>
        <sz val="16"/>
        <color rgb="FFFF0000"/>
        <rFont val="TH SarabunPSK"/>
        <family val="2"/>
      </rPr>
      <t>(0 คะแนน)</t>
    </r>
  </si>
  <si>
    <r>
      <t xml:space="preserve">มีความทันสมัยเหมาะสมกับสาระวิชา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</si>
  <si>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ต้องปรับปรุง(upgrade)
บางส่วน
</t>
    </r>
    <r>
      <rPr>
        <b/>
        <sz val="16"/>
        <color rgb="FFFF0000"/>
        <rFont val="TH SarabunPSK"/>
        <family val="2"/>
      </rPr>
      <t>(0.5 คะแนน)</t>
    </r>
  </si>
  <si>
    <r>
      <t xml:space="preserve">ต้องปรับปรุง(upgrade)
ทั้งหมดหรือจัดหาทดแทนทั้งหมด
</t>
    </r>
    <r>
      <rPr>
        <b/>
        <sz val="16"/>
        <color rgb="FFFF0000"/>
        <rFont val="TH SarabunPSK"/>
        <family val="2"/>
      </rPr>
      <t>(0 คะแนน)</t>
    </r>
  </si>
  <si>
    <r>
      <t xml:space="preserve">เพียงพอ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</si>
  <si>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มีแต่ยังไม่เพียงพอ
ต้องจัดหาเพิ่มเติม
</t>
    </r>
    <r>
      <rPr>
        <b/>
        <sz val="16"/>
        <color rgb="FFFF0000"/>
        <rFont val="TH SarabunPSK"/>
        <family val="2"/>
      </rPr>
      <t>(0.5 คะแนน)</t>
    </r>
  </si>
  <si>
    <r>
      <t xml:space="preserve">พร้อมใช้งานมีคุณภาพและทันสมัยเหมาะสมกับสาระวิชา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</si>
  <si>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ต้องซ่อมแซมหรือจัดหาทดแทนบางส่วน
</t>
    </r>
    <r>
      <rPr>
        <b/>
        <sz val="16"/>
        <color rgb="FFFF0000"/>
        <rFont val="TH SarabunPSK"/>
        <family val="2"/>
      </rPr>
      <t>(0.5 คะแนน)</t>
    </r>
  </si>
  <si>
    <r>
      <t xml:space="preserve">ต้องจัดหาทดแทนทั้งหมด
</t>
    </r>
    <r>
      <rPr>
        <b/>
        <sz val="16"/>
        <color rgb="FFFF0000"/>
        <rFont val="TH SarabunPSK"/>
        <family val="2"/>
      </rPr>
      <t>(0 คะแนน)</t>
    </r>
  </si>
  <si>
    <r>
      <t xml:space="preserve">ไม่มีอุปกรณ์
</t>
    </r>
    <r>
      <rPr>
        <b/>
        <sz val="16"/>
        <color rgb="FFFF0000"/>
        <rFont val="TH SarabunPSK"/>
        <family val="2"/>
      </rPr>
      <t>(0 คะแนน)</t>
    </r>
  </si>
  <si>
    <t>จำนวนทุน (ทุน)</t>
  </si>
  <si>
    <t>3) ห้องบรรยายขนาดใหญ่</t>
  </si>
  <si>
    <t xml:space="preserve">1) ห้องเรียน </t>
  </si>
  <si>
    <t xml:space="preserve">2) ห้องปฏิบัติการ </t>
  </si>
  <si>
    <t>จำนวนที่พร้อมปฏิบัติการในหลักสูตร (ในปัจจุบัน) (คน)</t>
  </si>
  <si>
    <t>ด้านที่</t>
  </si>
  <si>
    <t>เกณฑ์การประเมิน (คะแนน)</t>
  </si>
  <si>
    <t>1 คะแนน</t>
  </si>
  <si>
    <t>2 คะแนน</t>
  </si>
  <si>
    <t>3 คะแนน</t>
  </si>
  <si>
    <t>4 คะแนน</t>
  </si>
  <si>
    <t>5 คะแนน</t>
  </si>
  <si>
    <t>ความจำเป็นต้องใช้สถานที่เพื่อจัดการเรียนการสอน</t>
  </si>
  <si>
    <t>รวมงบลงทุน</t>
  </si>
  <si>
    <t>รวม งบดำเนินการ 1 ถึง 6</t>
  </si>
  <si>
    <t>รวม งบดำเนินการ 1 ถึง 7</t>
  </si>
  <si>
    <t>รวมทั้งสิ้น (งบลงทุน + งบดำเนินการ)</t>
  </si>
  <si>
    <t>รวม (2 ถึง 7)</t>
  </si>
  <si>
    <t xml:space="preserve">หมวดรายรับอื่น 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</si>
  <si>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หากระบุว่าไม่จำเป็น ไม่ต้องนับคะแนน</t>
    </r>
  </si>
  <si>
    <r>
      <t xml:space="preserve">จำเป็น
</t>
    </r>
    <r>
      <rPr>
        <b/>
        <sz val="16"/>
        <color rgb="FFFF0000"/>
        <rFont val="TH SarabunPSK"/>
        <family val="2"/>
      </rPr>
      <t>(ใส่ 1)</t>
    </r>
  </si>
  <si>
    <r>
      <t xml:space="preserve">ไม่จำเป็น
</t>
    </r>
    <r>
      <rPr>
        <b/>
        <sz val="16"/>
        <color rgb="FFFF0000"/>
        <rFont val="TH SarabunPSK"/>
        <family val="2"/>
      </rPr>
      <t>(ใส่ 0)</t>
    </r>
  </si>
  <si>
    <t>รวมทั้งหมด (นับรวมทุกประเภททุน)</t>
  </si>
  <si>
    <r>
      <t xml:space="preserve">ความพร้อมด้านบุคลากร 
</t>
    </r>
    <r>
      <rPr>
        <b/>
        <sz val="16"/>
        <color theme="1"/>
        <rFont val="TH SarabunPSK"/>
        <family val="2"/>
      </rPr>
      <t>เกณฑ์</t>
    </r>
  </si>
  <si>
    <r>
      <t xml:space="preserve">ความพร้อมด้านเทคโนโลยีสารสนเทศ 
</t>
    </r>
    <r>
      <rPr>
        <b/>
        <sz val="16"/>
        <color theme="1"/>
        <rFont val="TH SarabunPSK"/>
        <family val="2"/>
      </rPr>
      <t>เกณฑ์</t>
    </r>
  </si>
  <si>
    <r>
      <rPr>
        <b/>
        <u/>
        <sz val="16"/>
        <rFont val="TH SarabunPSK"/>
        <family val="2"/>
      </rPr>
      <t>ไม่ต้องการ</t>
    </r>
    <r>
      <rPr>
        <sz val="16"/>
        <rFont val="TH SarabunPSK"/>
        <family val="2"/>
      </rPr>
      <t xml:space="preserve">บุคลากรประจำเพิ่มเติม (ทั้งสายวิชาการและสายปฏิบัติการ) </t>
    </r>
    <r>
      <rPr>
        <b/>
        <sz val="16"/>
        <rFont val="TH SarabunPSK"/>
        <family val="2"/>
      </rPr>
      <t>ในช่วง 5 ปีแรก</t>
    </r>
    <r>
      <rPr>
        <sz val="16"/>
        <rFont val="TH SarabunPSK"/>
        <family val="2"/>
      </rPr>
      <t>ของการเปิดหลักสูตร</t>
    </r>
  </si>
  <si>
    <r>
      <t xml:space="preserve">ความพร้อมด้านกายภาพ (กรณีการจัดการเรียนการสอนปกติ)
</t>
    </r>
    <r>
      <rPr>
        <b/>
        <sz val="16"/>
        <color theme="1"/>
        <rFont val="TH SarabunPSK"/>
        <family val="2"/>
      </rPr>
      <t>เกณฑ์</t>
    </r>
  </si>
  <si>
    <r>
      <t>2.1 ความสามารถในการจัดสรรทุนจาก</t>
    </r>
    <r>
      <rPr>
        <b/>
        <u/>
        <sz val="16"/>
        <color theme="0"/>
        <rFont val="TH SarabunPSK"/>
        <family val="2"/>
      </rPr>
      <t>แหล่งทุนภายใน</t>
    </r>
    <r>
      <rPr>
        <b/>
        <sz val="16"/>
        <color theme="0"/>
        <rFont val="TH SarabunPSK"/>
        <family val="2"/>
      </rPr>
      <t xml:space="preserve"> (ของหลักสูตร หรือ คณะ/วิทยาลัย/สถาบัน)</t>
    </r>
  </si>
  <si>
    <r>
      <t>2.2 ความสามารถในการจัดสรรทุนจาก</t>
    </r>
    <r>
      <rPr>
        <b/>
        <u/>
        <sz val="16"/>
        <color theme="0"/>
        <rFont val="TH SarabunPSK"/>
        <family val="2"/>
      </rPr>
      <t>แหล่งทุนภายนอก</t>
    </r>
  </si>
  <si>
    <t>(ไฟล์ผูกสูตรไว้)</t>
  </si>
  <si>
    <t>ส่วนงานไม่ต้องกรอก</t>
  </si>
  <si>
    <t xml:space="preserve">หลักสูตรต้องประเมินความพร้อมด้านเทคโนโลยีสารสนเทศ อาทิ เครื่องคอมพิวเตอร์ ซอฟท์แวร์ หรืออุปกรณ์ไอทีอื่นใดที่เกี่ยวข้องกับการเรียนการสอน </t>
  </si>
  <si>
    <t>การวิจัย สำหรับนิสิตในหลักสูตร คณาจารย์ และเจ้าหน้าที่ นอกจากนี้ ยังรวมถึงระบบสนับสนุนอื่นๆ อาทิ ระบบ e-learning ระบบการเรียนการสอน</t>
  </si>
  <si>
    <r>
      <t xml:space="preserve">อุปกรณ์หรือเครื่องมือทางด้านเทคโนโลยีสารสนเทศที่จำเป็นต้องใช้เพียงพอ พร้อมใช้งาน และมีความทันสมัย (เหมาะสมตามสาระวิชา) </t>
    </r>
    <r>
      <rPr>
        <i/>
        <sz val="16"/>
        <color theme="1"/>
        <rFont val="TH SarabunPSK"/>
        <family val="2"/>
      </rPr>
      <t>(ทั้งนี้ อุปกรณ์</t>
    </r>
  </si>
  <si>
    <t>ที่ต้องใช้งาน เช่น เครื่องคอมพิวเตอร์ PC / Notebook / Tablet อุปกรณ์มือถือ หรือ อุปกรณ์สำหรับ VDO Conference ที่เป็นฮาร์ดแวร์)</t>
  </si>
  <si>
    <t>โปรแกรม VDO Conference เป็นต้น)</t>
  </si>
  <si>
    <t>มีบุคลากรที่มีทักษะในการดำเนินงานด้านเทคโนโลยีสารสนเทศ อาทิ การสนับสนุนด้านเทคนิคและการแก้ไขปัญหา ทั้งด้านการเรียนการสอนการวิจัย</t>
  </si>
  <si>
    <t>และการดำเนินงานของหลักสูตรอย่างเพียงพอ</t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</si>
  <si>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ด้านงบประมาณ</t>
    </r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</si>
  <si>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ด้านเทคโนโลยีสารสนเทศ</t>
    </r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</si>
  <si>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ด้านบุคลากร</t>
    </r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</si>
  <si>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ด้านกายภาพ</t>
    </r>
  </si>
  <si>
    <t>È</t>
  </si>
  <si>
    <t>จำนวนทุน x จำนวนเงิน</t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</si>
  <si>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ถ้าไม่มีทุนให้กับนิสิต หรือได้คะแนนสรุปการประเมินตนเองเกณฑ์ด้านทุน #DIV/0! เท่ากับ ไม่ได้คะแนนด้านนี้ (ได้คะแนนเป็น 0)</t>
    </r>
  </si>
  <si>
    <t>งบประมาณแผ่นดิน (แสดงรายละเอียดในภาคผนวก)</t>
  </si>
  <si>
    <t xml:space="preserve">(สูตรคำนวณ) สามารถคำนวณเป็นสัดส่วนการให้ทุนนิสิตในหลักสูตร (ต่อปี) คิดเป็นร้อยละ </t>
  </si>
  <si>
    <r>
      <rPr>
        <b/>
        <sz val="16"/>
        <color theme="1"/>
        <rFont val="TH SarabunPSK"/>
        <family val="2"/>
      </rPr>
      <t>ร้อยละความสามารถในการจัดสรรทุนที่ได้จาก</t>
    </r>
    <r>
      <rPr>
        <b/>
        <u/>
        <sz val="16"/>
        <color theme="1"/>
        <rFont val="TH SarabunPSK"/>
        <family val="2"/>
      </rPr>
      <t>แหล่งทุนภายนอก</t>
    </r>
    <r>
      <rPr>
        <b/>
        <sz val="16"/>
        <color theme="1"/>
        <rFont val="TH SarabunPSK"/>
        <family val="2"/>
      </rPr>
      <t xml:space="preserve"> (เมื่อพิจารณาจาก</t>
    </r>
    <r>
      <rPr>
        <b/>
        <u/>
        <sz val="16"/>
        <color theme="1"/>
        <rFont val="TH SarabunPSK"/>
        <family val="2"/>
      </rPr>
      <t>จำนวนเงิน</t>
    </r>
    <r>
      <rPr>
        <b/>
        <sz val="16"/>
        <color theme="1"/>
        <rFont val="TH SarabunPSK"/>
        <family val="2"/>
      </rPr>
      <t>) คิดเป็น -&gt;</t>
    </r>
  </si>
  <si>
    <r>
      <rPr>
        <b/>
        <sz val="16"/>
        <color theme="1"/>
        <rFont val="TH SarabunPSK"/>
        <family val="2"/>
      </rPr>
      <t>ร้อยละความสามารถในการจัดสรรทุนที่ได้จาก</t>
    </r>
    <r>
      <rPr>
        <b/>
        <u/>
        <sz val="16"/>
        <color theme="1"/>
        <rFont val="TH SarabunPSK"/>
        <family val="2"/>
      </rPr>
      <t>แหล่งทุนภายใน</t>
    </r>
    <r>
      <rPr>
        <b/>
        <sz val="16"/>
        <color theme="1"/>
        <rFont val="TH SarabunPSK"/>
        <family val="2"/>
      </rPr>
      <t xml:space="preserve"> (เมื่อพิจารณาจาก</t>
    </r>
    <r>
      <rPr>
        <b/>
        <u/>
        <sz val="16"/>
        <color theme="1"/>
        <rFont val="TH SarabunPSK"/>
        <family val="2"/>
      </rPr>
      <t>จำนวนเงิน</t>
    </r>
    <r>
      <rPr>
        <b/>
        <sz val="16"/>
        <color theme="1"/>
        <rFont val="TH SarabunPSK"/>
        <family val="2"/>
      </rPr>
      <t>) คิดเป็น -&gt;</t>
    </r>
  </si>
  <si>
    <t>คิดเป็นคะแนน</t>
  </si>
  <si>
    <t>รวมคะแนนความพร้อมด้านเทคโนโลยีสารสนเทศ คิดเป็นร้อยละ --------------------------------------------&gt;</t>
  </si>
  <si>
    <r>
      <t xml:space="preserve">นำข้อมูลมาจากตารางที่ 3 เปรียบเทียบประมาณการรายรับ-รายจ่ายของหลักสูตร </t>
    </r>
    <r>
      <rPr>
        <u/>
        <sz val="16"/>
        <color rgb="FFFF0000"/>
        <rFont val="TH SarabunPSK"/>
        <family val="2"/>
      </rPr>
      <t>*** ตารางนี้ Link สูตร</t>
    </r>
  </si>
  <si>
    <t>ส่วนที่ 3 ความพร้อมด้านงบประมาณ</t>
  </si>
  <si>
    <t>% ผลต่างประมาณการรายจ่ายเมื่อเปรียบเทียบกับประมาณการรายรับ (5 ปีงบประมาณ) ------------------------------&gt;</t>
  </si>
  <si>
    <t>ส่วนที่ 4 ความพร้อมด้านเทคโนโลยีสารสนเทศ</t>
  </si>
  <si>
    <r>
      <t>ส่วนที่ 5 ความพร้อมด้านกายภาพ</t>
    </r>
    <r>
      <rPr>
        <sz val="16"/>
        <color theme="1"/>
        <rFont val="TH SarabunPSK"/>
        <family val="2"/>
      </rPr>
      <t xml:space="preserve"> (กรณีการจัดการเรียนการสอนปกติ)</t>
    </r>
  </si>
  <si>
    <r>
      <t>4) พื้นที่หรือห้องทำงานสำหรับ</t>
    </r>
    <r>
      <rPr>
        <u/>
        <sz val="15"/>
        <rFont val="TH SarabunPSK"/>
        <family val="2"/>
      </rPr>
      <t>อาจารย์</t>
    </r>
    <r>
      <rPr>
        <sz val="15"/>
        <rFont val="TH SarabunPSK"/>
        <family val="2"/>
      </rPr>
      <t>ประจำหลักสูตร</t>
    </r>
  </si>
  <si>
    <r>
      <t>5) พื้นที่หรือห้องทำงานสำหรับ</t>
    </r>
    <r>
      <rPr>
        <u/>
        <sz val="15"/>
        <rFont val="TH SarabunPSK"/>
        <family val="2"/>
      </rPr>
      <t>เจ้าหน้าที่</t>
    </r>
    <r>
      <rPr>
        <sz val="15"/>
        <rFont val="TH SarabunPSK"/>
        <family val="2"/>
      </rPr>
      <t>ประจำหลักสูตร</t>
    </r>
  </si>
  <si>
    <t>รวมคะแนนความพร้อมด้านกายภาพ (สถานที่) คิดเป็นร้อยละ -----------------------------------------------&gt;</t>
  </si>
  <si>
    <r>
      <t xml:space="preserve">มีแต่ยังไม่เพียงพอ 
ต้องวางแผนการปรับปรุง 
</t>
    </r>
    <r>
      <rPr>
        <b/>
        <sz val="16"/>
        <color rgb="FFFF0000"/>
        <rFont val="TH SarabunPSK"/>
        <family val="2"/>
      </rPr>
      <t>(0.5 คะแนน)</t>
    </r>
  </si>
  <si>
    <t>ขอกรอบอัตราเพิ่มจากมหาวิทยาลัย</t>
  </si>
  <si>
    <r>
      <rPr>
        <b/>
        <u/>
        <sz val="16"/>
        <rFont val="TH SarabunPSK"/>
        <family val="2"/>
      </rPr>
      <t>ต้องการ</t>
    </r>
    <r>
      <rPr>
        <sz val="16"/>
        <rFont val="TH SarabunPSK"/>
        <family val="2"/>
      </rPr>
      <t xml:space="preserve">บุคลากรประจำเพิ่มเติม (ทั้งสายวิชาการและสายปฏิบัติการ) </t>
    </r>
    <r>
      <rPr>
        <b/>
        <sz val="16"/>
        <rFont val="TH SarabunPSK"/>
        <family val="2"/>
      </rPr>
      <t>ในช่วง 5 ปีแรก</t>
    </r>
    <r>
      <rPr>
        <sz val="16"/>
        <rFont val="TH SarabunPSK"/>
        <family val="2"/>
      </rPr>
      <t xml:space="preserve">ของการเปิดหลักสูตร </t>
    </r>
    <r>
      <rPr>
        <u/>
        <sz val="16"/>
        <rFont val="TH SarabunPSK"/>
        <family val="2"/>
      </rPr>
      <t>(โดยใช้กรอบอัตรากำลังของมหาวิทยาลัย)</t>
    </r>
  </si>
  <si>
    <t>น้ำหนัก</t>
  </si>
  <si>
    <t>เกณฑ์ข้อย่อย (ถ้ามี)</t>
  </si>
  <si>
    <t>สรุปร้อยละความสามารถในการจัดสรรทุนที่ได้จาก "แหล่งทุนภายใน" ต่อ "แหล่งทุนภายนอก" (พิจารณาจากจำนวนเงิน) ---------------------------------------------------------------------------------------------&gt;</t>
  </si>
  <si>
    <r>
      <t xml:space="preserve">หลักสูตรมีความสามารถในการจัดสรรทุน (พิจารณาจากจำนวนเงิน) ที่ได้จาก </t>
    </r>
    <r>
      <rPr>
        <b/>
        <sz val="16"/>
        <rFont val="TH SarabunPSK"/>
        <family val="2"/>
      </rPr>
      <t>"แหล่งทุน</t>
    </r>
    <r>
      <rPr>
        <b/>
        <u/>
        <sz val="16"/>
        <rFont val="TH SarabunPSK"/>
        <family val="2"/>
      </rPr>
      <t>ภายใน</t>
    </r>
    <r>
      <rPr>
        <b/>
        <sz val="16"/>
        <rFont val="TH SarabunPSK"/>
        <family val="2"/>
      </rPr>
      <t>" ได้</t>
    </r>
    <r>
      <rPr>
        <b/>
        <u/>
        <sz val="16"/>
        <rFont val="TH SarabunPSK"/>
        <family val="2"/>
      </rPr>
      <t>มากกว่า</t>
    </r>
    <r>
      <rPr>
        <b/>
        <sz val="16"/>
        <rFont val="TH SarabunPSK"/>
        <family val="2"/>
      </rPr>
      <t xml:space="preserve"> "แหล่งทุน</t>
    </r>
    <r>
      <rPr>
        <b/>
        <u/>
        <sz val="16"/>
        <rFont val="TH SarabunPSK"/>
        <family val="2"/>
      </rPr>
      <t>ภายนอก</t>
    </r>
    <r>
      <rPr>
        <b/>
        <sz val="16"/>
        <rFont val="TH SarabunPSK"/>
        <family val="2"/>
      </rPr>
      <t>"</t>
    </r>
  </si>
  <si>
    <r>
      <t xml:space="preserve">หลักสูตรมีความสามารถในการจัดสรรทุน (พิจารณาจากจำนวนเงิน) ที่ได้จาก </t>
    </r>
    <r>
      <rPr>
        <b/>
        <sz val="16"/>
        <rFont val="TH SarabunPSK"/>
        <family val="2"/>
      </rPr>
      <t>"แหล่งทุน</t>
    </r>
    <r>
      <rPr>
        <b/>
        <u/>
        <sz val="16"/>
        <rFont val="TH SarabunPSK"/>
        <family val="2"/>
      </rPr>
      <t>ภายใน</t>
    </r>
    <r>
      <rPr>
        <b/>
        <sz val="16"/>
        <rFont val="TH SarabunPSK"/>
        <family val="2"/>
      </rPr>
      <t>" ได้</t>
    </r>
    <r>
      <rPr>
        <b/>
        <u/>
        <sz val="16"/>
        <rFont val="TH SarabunPSK"/>
        <family val="2"/>
      </rPr>
      <t>เท่ากับ</t>
    </r>
    <r>
      <rPr>
        <b/>
        <sz val="16"/>
        <rFont val="TH SarabunPSK"/>
        <family val="2"/>
      </rPr>
      <t xml:space="preserve"> "แหล่งทุน</t>
    </r>
    <r>
      <rPr>
        <b/>
        <u/>
        <sz val="16"/>
        <rFont val="TH SarabunPSK"/>
        <family val="2"/>
      </rPr>
      <t>ภายนอก</t>
    </r>
    <r>
      <rPr>
        <b/>
        <sz val="16"/>
        <rFont val="TH SarabunPSK"/>
        <family val="2"/>
      </rPr>
      <t>"</t>
    </r>
  </si>
  <si>
    <r>
      <t xml:space="preserve">หลักสูตรมีความสามารถในการจัดสรรทุน (พิจารณาจากจำนวนเงิน) ที่ได้จาก </t>
    </r>
    <r>
      <rPr>
        <b/>
        <sz val="16"/>
        <rFont val="TH SarabunPSK"/>
        <family val="2"/>
      </rPr>
      <t>"แหล่งทุน</t>
    </r>
    <r>
      <rPr>
        <b/>
        <u/>
        <sz val="16"/>
        <rFont val="TH SarabunPSK"/>
        <family val="2"/>
      </rPr>
      <t>ภายนอก</t>
    </r>
    <r>
      <rPr>
        <b/>
        <sz val="16"/>
        <rFont val="TH SarabunPSK"/>
        <family val="2"/>
      </rPr>
      <t>" ได้</t>
    </r>
    <r>
      <rPr>
        <b/>
        <u/>
        <sz val="16"/>
        <rFont val="TH SarabunPSK"/>
        <family val="2"/>
      </rPr>
      <t>มากกว่า</t>
    </r>
    <r>
      <rPr>
        <b/>
        <sz val="16"/>
        <rFont val="TH SarabunPSK"/>
        <family val="2"/>
      </rPr>
      <t xml:space="preserve"> "แหล่งทุน</t>
    </r>
    <r>
      <rPr>
        <b/>
        <u/>
        <sz val="16"/>
        <rFont val="TH SarabunPSK"/>
        <family val="2"/>
      </rPr>
      <t>ภายใน</t>
    </r>
    <r>
      <rPr>
        <b/>
        <sz val="16"/>
        <rFont val="TH SarabunPSK"/>
        <family val="2"/>
      </rPr>
      <t>"</t>
    </r>
  </si>
  <si>
    <t xml:space="preserve">     ส่วนงานที่ประสงค์ขอเปิดหลักสูตรใหม่ (หรือ มีการเปลี่ยนแปลงการจัดเก็บเงินจากหลักสูตรจัดเก็บเงินปกติเป็นจัดเก็บเงินพิเศษ) จะต้องดำเนินการดังต่อไปนี้</t>
  </si>
  <si>
    <t>2. ประมาณการรายรับ-รายจ่ายหลักสูตร (ในช่วง 5 ปีงบประมาณแรกของการเปิดหลักสูตร) ทั้งนี้ แบ่งตามประเภทการจัดเก็บเงิน ดังนี้</t>
  </si>
  <si>
    <t>กรณีหลักสูตรที่มีการจัดเก็บเงินพิเศษ ขอให้หลักสูตรแนบเอกสารมาด้วยอีก 2 อย่าง คือ 
1) ร่างประกาศจัดเก็บและเบิกค่าใช้จ่ายของหลักสูตร 
2) หลักการ เหตุผล และความจำเป็นในการขออนุมัติอัตราจัดเก็บพิเศษดังกล่าว (เขียนอธิบาย)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</si>
  <si>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ทั้งนี้ กรณีประมาณการรายจ่ายสูงกว่าประมาณการรายรับ กรุณาทำเอกสารชี้แจง ให้เหตุผลเพิ่มเติมถึงความจำเป็นว่าเพราะเหตุใดจึงต้องผลิตบัณฑิตในสาขาวิชานี้ (เช่น เป็นความจำเป็นเร่งด่วนของประเทศเพื่อรองรับการพัฒนาประเทศด้านใด ฯลฯ) และจะนำงบประมาณจากส่วนใดมารองรับหรือทดแทนส่วนต่างนั้น</t>
    </r>
  </si>
  <si>
    <t>โปรดส่งเอกสารดังกล่าวมายัง สำนักบริหารแผนและการงบประมาณ อาคารจามจุรี 5 ชั้น 7</t>
  </si>
  <si>
    <t>…………………………………………………………………….</t>
  </si>
  <si>
    <t>(…………………………………………………………………….)</t>
  </si>
  <si>
    <t>คณบดี ............................................................</t>
  </si>
  <si>
    <t>ใบยินยอมให้ใช้สถานที่สำหรับการจัดการเรียนการสอนในหลักสูตร</t>
  </si>
  <si>
    <t>ทั้งนี้ เกณฑ์การประเมินได้มีการถ่วงค่าน้ำหนักของความพร้อมแต่ละด้านโดยให้ % ต่างกันดังนี้</t>
  </si>
  <si>
    <t>1. ความพร้อมด้านบุคลากร</t>
  </si>
  <si>
    <t>2. ความพร้อมด้านทุนสำหรับนิสิตในหลักสูตร</t>
  </si>
  <si>
    <t>3. ความพร้อมด้านงบประมาณ</t>
  </si>
  <si>
    <t>4. ความพร้อมด้านเทคโนโลยีสารสนเทศ</t>
  </si>
  <si>
    <t>5. ความพร้อมด้านกายภาพ</t>
  </si>
  <si>
    <t xml:space="preserve">ความพร้อมด้าน </t>
  </si>
  <si>
    <r>
      <rPr>
        <b/>
        <u/>
        <sz val="16"/>
        <rFont val="TH SarabunPSK"/>
        <family val="2"/>
      </rPr>
      <t>ต้องการ</t>
    </r>
    <r>
      <rPr>
        <sz val="16"/>
        <rFont val="TH SarabunPSK"/>
        <family val="2"/>
      </rPr>
      <t xml:space="preserve">บุคลากรเพิ่มเติม </t>
    </r>
    <r>
      <rPr>
        <b/>
        <u/>
        <sz val="16"/>
        <rFont val="TH SarabunPSK"/>
        <family val="2"/>
      </rPr>
      <t>แต่ไม่ได้ขอกรอบอัตรากำลังเพิ่มจากมหาวิทยาลัย</t>
    </r>
    <r>
      <rPr>
        <sz val="16"/>
        <rFont val="TH SarabunPSK"/>
        <family val="2"/>
      </rPr>
      <t xml:space="preserve"> แต่ใช้วิธีการจ้างด้วยรูปแบบอื่น</t>
    </r>
  </si>
  <si>
    <t>การจ้างด้วยรูปแบบอื่น (ไม่ขอกรอบ)</t>
  </si>
  <si>
    <t>ค่าถ่วงน้ำหนัก (คะแนนเต็ม)</t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</si>
  <si>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u/>
        <sz val="16"/>
        <color theme="1"/>
        <rFont val="TH SarabunPSK"/>
        <family val="2"/>
      </rPr>
      <t>น้อยกว่า</t>
    </r>
    <r>
      <rPr>
        <b/>
        <sz val="16"/>
        <color theme="1"/>
        <rFont val="TH SarabunPSK"/>
        <family val="2"/>
      </rPr>
      <t xml:space="preserve"> ร้อยละ 10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</si>
  <si>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sz val="16"/>
        <color theme="1"/>
        <rFont val="TH SarabunPSK"/>
        <family val="2"/>
      </rPr>
      <t>อยู่ในช่วงร้อยละ 10&lt;= X &lt; 20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</si>
  <si>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sz val="16"/>
        <color theme="1"/>
        <rFont val="TH SarabunPSK"/>
        <family val="2"/>
      </rPr>
      <t>อยู่ในช่วงร้อยละ 20&lt;= X &lt; 30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</si>
  <si>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sz val="16"/>
        <color theme="1"/>
        <rFont val="TH SarabunPSK"/>
        <family val="2"/>
      </rPr>
      <t>อยู่ในช่วงร้อยละ 30&lt;= X &lt; 40</t>
    </r>
  </si>
  <si>
    <r>
      <t xml:space="preserve">ผลการประเมินตนเองด้านนี้ 
</t>
    </r>
    <r>
      <rPr>
        <b/>
        <u/>
        <sz val="16"/>
        <rFont val="TH SarabunPSK"/>
        <family val="2"/>
      </rPr>
      <t>น้อยกว่า</t>
    </r>
    <r>
      <rPr>
        <b/>
        <sz val="16"/>
        <rFont val="TH SarabunPSK"/>
        <family val="2"/>
      </rPr>
      <t xml:space="preserve"> ร้อยละ 60</t>
    </r>
  </si>
  <si>
    <r>
      <t xml:space="preserve">ผลการประเมินตนเองด้านนี้
</t>
    </r>
    <r>
      <rPr>
        <b/>
        <sz val="16"/>
        <color theme="1"/>
        <rFont val="TH SarabunPSK"/>
        <family val="2"/>
      </rPr>
      <t>อยู่ในช่วงร้อยละ 60&lt;= X &lt; 70</t>
    </r>
  </si>
  <si>
    <r>
      <t xml:space="preserve">ผลการประเมินตนเองด้านนี้ 
</t>
    </r>
    <r>
      <rPr>
        <b/>
        <sz val="16"/>
        <color theme="1"/>
        <rFont val="TH SarabunPSK"/>
        <family val="2"/>
      </rPr>
      <t>อยู่ในช่วงร้อยละ 70 &lt;= X &lt; 80</t>
    </r>
  </si>
  <si>
    <r>
      <t xml:space="preserve">ผลการประเมินตนเองด้านนี้ 
</t>
    </r>
    <r>
      <rPr>
        <b/>
        <sz val="16"/>
        <color theme="1"/>
        <rFont val="TH SarabunPSK"/>
        <family val="2"/>
      </rPr>
      <t>อยู่ในช่วงร้อยละ 80 &lt;= X &lt; 90</t>
    </r>
  </si>
  <si>
    <r>
      <t xml:space="preserve">หากระบุว่าความจำเป็นและได้คะแนนการประเมินด้านนี้
</t>
    </r>
    <r>
      <rPr>
        <b/>
        <u/>
        <sz val="16"/>
        <rFont val="TH SarabunPSK"/>
        <family val="2"/>
      </rPr>
      <t>น้อยกว่า</t>
    </r>
    <r>
      <rPr>
        <b/>
        <sz val="16"/>
        <rFont val="TH SarabunPSK"/>
        <family val="2"/>
      </rPr>
      <t xml:space="preserve"> ร้อยละ 60</t>
    </r>
  </si>
  <si>
    <r>
      <t xml:space="preserve">หากระบุว่าความจำเป็นและได้คะแนนการประเมินด้านนี้ 
</t>
    </r>
    <r>
      <rPr>
        <b/>
        <sz val="16"/>
        <rFont val="TH SarabunPSK"/>
        <family val="2"/>
      </rPr>
      <t>อยู่ในช่วงร้อยละ 60&lt;= X &lt; 70</t>
    </r>
  </si>
  <si>
    <r>
      <t xml:space="preserve">หากระบุว่าความจำเป็นและได้คะแนนการประเมินด้านนี้ 
</t>
    </r>
    <r>
      <rPr>
        <b/>
        <sz val="16"/>
        <rFont val="TH SarabunPSK"/>
        <family val="2"/>
      </rPr>
      <t>อยู่ในช่วงร้อยละ 70&lt;= X &lt; 80</t>
    </r>
  </si>
  <si>
    <r>
      <t xml:space="preserve">หากระบุว่าความจำเป็นและได้คะแนนการประเมินด้านนี้ 
</t>
    </r>
    <r>
      <rPr>
        <b/>
        <sz val="16"/>
        <rFont val="TH SarabunPSK"/>
        <family val="2"/>
      </rPr>
      <t>อยู่ในช่วงร้อยละ 80&lt;= X &lt; 90</t>
    </r>
  </si>
  <si>
    <r>
      <t xml:space="preserve">ความพร้อมด้านทุนสำหรับนิสิตในหลักสูตร (นับรวมทุกประเภททุน)
</t>
    </r>
    <r>
      <rPr>
        <u/>
        <sz val="16"/>
        <color rgb="FF0070C0"/>
        <rFont val="TH SarabunPSK"/>
        <family val="2"/>
      </rPr>
      <t xml:space="preserve">*** ความพร้อมด้านนี้พิจารณาจากเกณฑ์ย่อย 2 ข้อ แล้วนำค่าที่ได้มาคำนวณหาค่าเฉลี่ย
</t>
    </r>
    <r>
      <rPr>
        <b/>
        <sz val="16"/>
        <rFont val="TH SarabunPSK"/>
        <family val="2"/>
      </rPr>
      <t>เกณฑ์</t>
    </r>
  </si>
  <si>
    <t xml:space="preserve">มีซอฟท์แวร์ที่จำเป็นสำหรับการเรียนการสอนการวิจัย หรือมี ระบบงาน ระบบรอบข้างที่เกี่ยวข้อง อาทิ ระบบการเรียนการสอนทางไกล (e-learning) ระบบ </t>
  </si>
  <si>
    <t>การสอบและการประเมินผลการเรียนทางไกล เป็นต้น โดยมีจำนวนซอฟท์แวร์หรือจำนวนลิขสิทธิ์ (license) เพียงพอสำหรับการใช้งาน มีความทันสมัย</t>
  </si>
  <si>
    <t>โปรดระบุคะแนนที่ท่านได้ในแต่ละรายการโดย "เพียงพอ" (1 คะแนน) "ต้องจัดหาเพิ่มเติม" (0.5 คะแนน) หรือ "ไม่มีอุปกรณ์" (0 คะแนน)</t>
  </si>
  <si>
    <t>คะแนนประเมินตนเอง (ปรับค่า)</t>
  </si>
  <si>
    <r>
      <rPr>
        <b/>
        <u/>
        <sz val="16"/>
        <color theme="1"/>
        <rFont val="TH SarabunPSK"/>
        <family val="2"/>
      </rPr>
      <t>กรณีตอบว่าจำเป็น (ให้วิเคราะห์ความพร้อมด้านสถานที่ดังต่อไปนี้)</t>
    </r>
    <r>
      <rPr>
        <b/>
        <sz val="16"/>
        <color theme="1"/>
        <rFont val="TH SarabunPSK"/>
        <family val="2"/>
      </rPr>
      <t xml:space="preserve"> แต่หากระบุว่าไม่จำเป็น ไม่ต้องระบุคะแนนในส่วนนี้</t>
    </r>
  </si>
  <si>
    <t>จำนวนนิสิตที่รับเข้าศึกษาในแต่ละปี (โปรดระบุ) -----------------------------------------------------------------&gt;</t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</si>
  <si>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 
</t>
    </r>
    <r>
      <rPr>
        <b/>
        <u/>
        <sz val="16"/>
        <rFont val="TH SarabunPSK"/>
        <family val="2"/>
      </rPr>
      <t>น้อยกว่า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ร้อยละ 20</t>
    </r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</si>
  <si>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
</t>
    </r>
    <r>
      <rPr>
        <b/>
        <sz val="16"/>
        <rFont val="TH SarabunPSK"/>
        <family val="2"/>
      </rPr>
      <t>อยู่ในช่วงร้อยละ 20&lt;= X &lt; 40</t>
    </r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</si>
  <si>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
</t>
    </r>
    <r>
      <rPr>
        <b/>
        <sz val="16"/>
        <rFont val="TH SarabunPSK"/>
        <family val="2"/>
      </rPr>
      <t>อยู่ในช่วงร้อยละ 40&lt;= X &lt; 60</t>
    </r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</si>
  <si>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
</t>
    </r>
    <r>
      <rPr>
        <b/>
        <sz val="16"/>
        <rFont val="TH SarabunPSK"/>
        <family val="2"/>
      </rPr>
      <t>อยู่ในช่วงร้อยละ 60&lt;= X &lt; 80</t>
    </r>
  </si>
  <si>
    <r>
      <t xml:space="preserve">จำนวนที่ต้องการเพิ่มในช่วง 5 ปีแรก
ของการเปิดหลักสูตร (คน)
</t>
    </r>
    <r>
      <rPr>
        <b/>
        <u/>
        <sz val="12"/>
        <color theme="1"/>
        <rFont val="TH SarabunPSK"/>
        <family val="2"/>
      </rPr>
      <t>เลือกอย่างใดอย่างหนึ่ง</t>
    </r>
  </si>
  <si>
    <t>เพื่อทดแทนผู้เกษียณ (ใช้กรอบอัตราเดิม)</t>
  </si>
  <si>
    <r>
      <t xml:space="preserve">จำนวนบุคลากรที่ต้องการเพิ่ม
คิดเป็นร้อยละ
</t>
    </r>
    <r>
      <rPr>
        <b/>
        <u/>
        <sz val="14"/>
        <color theme="1"/>
        <rFont val="TH SarabunPSK"/>
        <family val="2"/>
      </rPr>
      <t>(ไม่นับรวมกรณีขอเพื่อทดแทนผู้เกษียณโดยใช้กรอบอัตราเดิม)</t>
    </r>
  </si>
  <si>
    <r>
      <t>7.1 ประมาณการสำรองสำหรับค่าใช้จ่ายอื่นๆ (ให้คำนวณ 5% จากประมาณการ</t>
    </r>
    <r>
      <rPr>
        <u/>
        <sz val="14"/>
        <rFont val="Cordia New"/>
        <family val="2"/>
      </rPr>
      <t>รายรับ</t>
    </r>
    <r>
      <rPr>
        <sz val="14"/>
        <rFont val="Cordia New"/>
        <family val="2"/>
      </rPr>
      <t>ของหลักสูตร)</t>
    </r>
  </si>
  <si>
    <t>ประมาณการสำรองสำหรับค่าใช้จ่ายอื่นๆ (ให้คำนวณ 5% จากประมาณการรายรับของหลักสูตร)</t>
  </si>
  <si>
    <r>
      <t>ความพร้อมด้านงบประมาณ</t>
    </r>
    <r>
      <rPr>
        <sz val="16"/>
        <color rgb="FF0070C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
</t>
    </r>
    <r>
      <rPr>
        <b/>
        <sz val="16"/>
        <color theme="1"/>
        <rFont val="TH SarabunPSK"/>
        <family val="2"/>
      </rPr>
      <t>เกณฑ์</t>
    </r>
  </si>
  <si>
    <t>ตารางที่ 1 ประมาณการรายจ่ายรวมของหลักสูตร กรณีหลักสูตรปกติ</t>
  </si>
  <si>
    <t>ตารางที่ 1 ประมาณการรายจ่ายรวมของหลักสูตร กรณีหลักสูตรพิเศษ</t>
  </si>
  <si>
    <t xml:space="preserve">เหมาะสมตามสาระวิชา (ซอฟท์แวร์ คือ โปรแกรม/ระบบ ที่ต้องใช้งาน เช่น โปรแกรมที่ใช้ในการเรียนการสอน (เฉพาะของหลักสูตร) </t>
  </si>
  <si>
    <t>3. เอกสารแสดงความยินยอมให้ใช้สถานที่จากเจ้าของสถานที่ (เสนอหัวหน้าส่วนงานลงนาม)</t>
  </si>
  <si>
    <t>ทั้งนี้ ได้รับการยินยอมจากส่วนงาน/ หน่วยงานเจ้าของสถานที่ เมื่อวันที่ .................. เดือน ................................. พ.ศ. .....................</t>
  </si>
  <si>
    <r>
      <rPr>
        <sz val="16"/>
        <color rgb="FF0070C0"/>
        <rFont val="TH SarabunPSK"/>
        <family val="2"/>
      </rPr>
      <t xml:space="preserve">ทุนอื่นๆ (โปรดระบุชื่อทุน) </t>
    </r>
    <r>
      <rPr>
        <sz val="16"/>
        <rFont val="TH SarabunPSK"/>
        <family val="2"/>
      </rPr>
      <t xml:space="preserve">
ทุนสนับสนุนจากบริษัทที่นิสิตไปฝึกงาน</t>
    </r>
  </si>
  <si>
    <r>
      <t xml:space="preserve">ปีงบประมาณ 
</t>
    </r>
    <r>
      <rPr>
        <b/>
        <sz val="16"/>
        <color rgb="FFFF3399"/>
        <rFont val="TH SarabunPSK"/>
        <family val="2"/>
      </rPr>
      <t>(เริ่มจากปีงบประมาณที่ขอเปิดหลักสูตร)</t>
    </r>
    <r>
      <rPr>
        <b/>
        <sz val="16"/>
        <color theme="1"/>
        <rFont val="TH SarabunPSK"/>
        <family val="2"/>
      </rPr>
      <t xml:space="preserve">
</t>
    </r>
  </si>
  <si>
    <t>(กรณีขอเปิดในปีการศึกษาใด การนับปีงบประมาณเริ่มต้นขอให้บวกเพิ่มอีก 1 ปี)</t>
  </si>
  <si>
    <t>ทั้งนี้ ความพร้อมด้านนี้นับรวมทรัพยากรจากทั้งความพร้อมของหลักสูตรเอง ของส่วนงาน (คณะ) ผู้รับผิดชอบหลักสูตร หรือในระดับมหาวิทยาลัยก็ได้</t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</si>
  <si>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ด้านทุน (ค่าเฉลี่ยจากเกณฑ์ย่อย)</t>
    </r>
  </si>
  <si>
    <t>25...</t>
  </si>
  <si>
    <t>ประมาณการแผนการจัดสรรทุนที่คาดว่าจะสามารถจัดสรรให้กับนิสิตที่เข้าศึกษาในหลักสูตร</t>
  </si>
  <si>
    <r>
      <t xml:space="preserve">     ตามที่ หลักสูตร ... สาขาวิชา ... จะขอเปิดหลักสูตรใหม่ โดยได้รับความเห็นชอบจากคณะกรรมการบริหารคณะ ... ครั้งที่ ... วันที่ … </t>
    </r>
    <r>
      <rPr>
        <sz val="16"/>
        <color rgb="FFFF3399"/>
        <rFont val="TH SarabunPSK"/>
        <family val="2"/>
      </rPr>
      <t>คณะ... มีความยินดีให้หลักสูตรใช้สถานที่และสิ่งอำนวยความสะดวกเกี่ยวกับการใช้สถานที่แก่นิสิตและบุคลากรของหลักสูตร</t>
    </r>
  </si>
  <si>
    <t>ประมาณการแผนการจัดสรรทุนในรอบ 5 ปีการศึกษา ที่คาดว่าจะสามารถจัดสรรให้กับนิสิตที่เข้าศึกษาในหลักสูตร</t>
  </si>
  <si>
    <t>ปีการศึกษา</t>
  </si>
  <si>
    <t>จำนวนนิสิตแต่ละปีการศึกษา</t>
  </si>
  <si>
    <t>25XX</t>
  </si>
  <si>
    <t>25XX+1</t>
  </si>
  <si>
    <t>25XX+2</t>
  </si>
  <si>
    <t>25XX+3</t>
  </si>
  <si>
    <t>25XX+4</t>
  </si>
  <si>
    <t>25XX+5</t>
  </si>
  <si>
    <t>นิสิตทั้งหมด</t>
  </si>
  <si>
    <t>ผู้สำเร็จการศึกษา</t>
  </si>
  <si>
    <t>คำอธิบาย</t>
  </si>
  <si>
    <t>ชื่อเอกสาร</t>
  </si>
  <si>
    <t>ชื่อชีท</t>
  </si>
  <si>
    <t>หลักสูตรที่มีการจัดเก็บเงินปกติ</t>
  </si>
  <si>
    <t>หลักสูตรที่มีการจัดเก็บเงินพิเศษ</t>
  </si>
  <si>
    <t>P</t>
  </si>
  <si>
    <t>สำหรับดูตัวอย่างการกรอกข้อมูล</t>
  </si>
  <si>
    <t>4.เกณฑ์</t>
  </si>
  <si>
    <t>สำหรับดูเกณฑ์การประเมินตนเอง</t>
  </si>
  <si>
    <t>6.รายรับ-รายจ่าย-ปกติ (1)</t>
  </si>
  <si>
    <t>7.รายได้(แผ่นดิน) (ถ้ามี)</t>
  </si>
  <si>
    <t>8.รายจ่าย-เก็บพิเศษ (2)</t>
  </si>
  <si>
    <t>9.รายรับ-เก็บพิเศษ (3)</t>
  </si>
  <si>
    <t xml:space="preserve">ในส่วนของประมาณการรายรับ-รายจ่ายของหลักสูตร ให้จัดทำตามประเภทการจัดเก็บเงินของหลักสูตร ดังนี้ </t>
  </si>
  <si>
    <t>10.ยินยอมใช้สถานที่</t>
  </si>
  <si>
    <t>กรณีที่เป็นหลักสูตรสหสาขาวิชา และมีความจำเป็นต้องใช้สถานที่จัดการเรียนการสอนในความรับผิดชอบของส่วนงาน/ หน่วยงานใด ให้ระบุวัน/เดือน/ปี ที่ได้รับการยินยอมจากส่วนงาน/ หน่วยงานเจ้าของสถานที่ให้ใช้สถานที่นั้นๆ ได้ หรืออาจแนบบันทึกข้อความที่แสดงความยินยอมให้ใช้สถานที่เพื่อการจัดการเรียนการสอนของหลักสูตรประกอบก็ได้</t>
  </si>
  <si>
    <t xml:space="preserve">ให้ทุกหลักสูตรจัดทำ "แผนการรับนิสิต" </t>
  </si>
  <si>
    <t xml:space="preserve">ให้ทุกหลักสูตรจัดทำ "แบบยินยอมให้ใช้สถานที่" </t>
  </si>
  <si>
    <t>การคำนวณประมาณการรายรับจากค่าเล่าเรียน ภาคการศึกษาปกติ (ต้น/ปลาย)</t>
  </si>
  <si>
    <t>ค่าเล่าเรียน นิสิตไทย</t>
  </si>
  <si>
    <t>บาท/คน/ภาคการศึกษา</t>
  </si>
  <si>
    <t>ค่าเล่าเรียน นิสิตต่างประเทศ</t>
  </si>
  <si>
    <r>
      <t xml:space="preserve">ค่าธรรมเนียมการศึกษา นิสิตไทย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</si>
  <si>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r>
      <t xml:space="preserve">ค่าธรรมเนียมการศึกษา นิสิตต่างประเทศ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</si>
  <si>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t>นิสิตชาวไทย ภาคการศึกษาปกติ (ต้น/ปลาย)</t>
  </si>
  <si>
    <t>ชั้นปีที่ 1</t>
  </si>
  <si>
    <t>ชั้นปีที่ 2</t>
  </si>
  <si>
    <t>ชั้นปีที่ 3</t>
  </si>
  <si>
    <t>ชั้นปีที่ 4</t>
  </si>
  <si>
    <t>นิสิตชาวต่างประเทศ ภาคการศึกษาปกติ (ต้น/ปลาย)</t>
  </si>
  <si>
    <t>รวมรับนิสิต = นิสิตชาวไทย + นิสิตชาวต่างประเทศ (ถ้ามี) ภาคการศึกษาปกติ (ต้น/ปลาย)</t>
  </si>
  <si>
    <t>Link สูตรรวมมาจากตาราง "นิสิตชาวไทย" + "นิสิตชาวต่างประเทศ" ภาคการศึกษาปกติ</t>
  </si>
  <si>
    <t>นิสิตรวม ภาคการศึกษาปกติ (ต้น/ปลาย)</t>
  </si>
  <si>
    <t>การคำนวณประมาณการรายรับจากค่าเล่าเรียน ภาคฤดูร้อน</t>
  </si>
  <si>
    <t>นิสิตชาวไทย ภาคฤดูร้อน</t>
  </si>
  <si>
    <t>ประมาณการ นิสิตทั้งหมดชาวไทย ที่ลงเรียนภาคฤดูร้อน</t>
  </si>
  <si>
    <t>นิสิตชาวต่างประเทศ ภาคฤดูร้อน</t>
  </si>
  <si>
    <t>รวมรับนิสิต = นิสิตชาวไทย + นิสิตชาวต่างประเทศ (ถ้ามี) ภาคฤดูร้อน</t>
  </si>
  <si>
    <t>Link สูตรรวมมาจากตาราง "นิสิตชาวไทย" + "นิสิตชาวต่างประเทศ" ภาคฤดูร้อน</t>
  </si>
  <si>
    <t>นิสิตรวม ภาคฤดูร้อน</t>
  </si>
  <si>
    <r>
      <t xml:space="preserve">ค่าเล่าเรียน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นิสิตไทย</t>
    </r>
  </si>
  <si>
    <r>
      <t xml:space="preserve">ค่าเล่าเรียน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นิสิตต่างประเทศ</t>
    </r>
  </si>
  <si>
    <r>
      <t xml:space="preserve">ค่าธรรมเนียมการศึกษา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นิสิตไทย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</si>
  <si>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r>
      <t xml:space="preserve">ค่าธรรมเนียมการศึกษา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นิสิตต่างประเทศ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</si>
  <si>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t>5.1 .........................................................</t>
  </si>
  <si>
    <t>6.1 .........................................................</t>
  </si>
  <si>
    <t>แผนการรับนิสิต และ วิธีการคิดประมาณการรายรับจากค่าเล่าเรียนและค่าธรรมเนียมการศึกษา (ถ้ามี)</t>
  </si>
  <si>
    <t xml:space="preserve">1. แบบประเมินหลักสูตรด้วยตนเองของส่วนงานเพื่อแสดงความพร้อมด้านทรัพยากรประกอบการเสนอขอเปิดหลักสูตรใหม่ </t>
  </si>
  <si>
    <t xml:space="preserve">ให้ทุกหลักสูตรจัดทำ "แบบประเมินฯ" </t>
  </si>
  <si>
    <t xml:space="preserve"> แบบประเมินหลักสูตรด้วยตนเองของส่วนงานเพื่อแสดงความพร้อมด้านทรัพยากร
ประกอบการเสนอขอเปิดหลักสูตรใหม่ </t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</si>
  <si>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 
</t>
    </r>
    <r>
      <rPr>
        <b/>
        <u/>
        <sz val="16"/>
        <rFont val="TH SarabunPSK"/>
        <family val="2"/>
      </rPr>
      <t>มากกว่าหรือเท่ากับ</t>
    </r>
    <r>
      <rPr>
        <b/>
        <sz val="16"/>
        <rFont val="TH SarabunPSK"/>
        <family val="2"/>
      </rPr>
      <t xml:space="preserve"> ร้อยละ 80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</si>
  <si>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</t>
    </r>
    <r>
      <rPr>
        <b/>
        <u/>
        <sz val="16"/>
        <color theme="1"/>
        <rFont val="TH SarabunPSK"/>
        <family val="2"/>
      </rPr>
      <t>มากกว่าหรือเท่ากับ</t>
    </r>
    <r>
      <rPr>
        <b/>
        <sz val="16"/>
        <color theme="1"/>
        <rFont val="TH SarabunPSK"/>
        <family val="2"/>
      </rPr>
      <t xml:space="preserve"> ร้อยละ 40</t>
    </r>
  </si>
  <si>
    <r>
      <t xml:space="preserve">ผลการประเมินตนเองด้านนี้
</t>
    </r>
    <r>
      <rPr>
        <b/>
        <u/>
        <sz val="16"/>
        <color theme="1"/>
        <rFont val="TH SarabunPSK"/>
        <family val="2"/>
      </rPr>
      <t>มากกว่าหรือเท่ากับ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ร้อยละ 90</t>
    </r>
  </si>
  <si>
    <r>
      <t xml:space="preserve">หากระบุว่าความจำเป็นและได้คะแนนการประเมินด้านนี้ 
</t>
    </r>
    <r>
      <rPr>
        <b/>
        <u/>
        <sz val="16"/>
        <rFont val="TH SarabunPSK"/>
        <family val="2"/>
      </rPr>
      <t>มากกว่าหรือเท่ากับ</t>
    </r>
    <r>
      <rPr>
        <b/>
        <sz val="16"/>
        <rFont val="TH SarabunPSK"/>
        <family val="2"/>
      </rPr>
      <t xml:space="preserve"> ร้อยละ 90</t>
    </r>
  </si>
  <si>
    <t>เอกสารที่เกี่ยวข้องกับการวิเคราะห์ความพร้อมด้านทรัพยากรประกอบการเสนอขอเปิดหลักสูตรใหม่</t>
  </si>
  <si>
    <t>เกณฑ์การประเมิน แบบประเมินหลักสูตรด้วยตนเองของส่วนงานเพื่อแสดงความพร้อมด้านทรัพยากรประกอบการเสนอขอเปิดหลักสูตรใหม่</t>
  </si>
  <si>
    <t>ทางไกล การสอบและการประเมินผลการเรียนทางไกล และการจัดการเรียนการสอนออนไลน์ เช่น CourseVille เป็นต้น</t>
  </si>
  <si>
    <t>2.แบบประเมินฯ (ฟอร์มเปล่า)</t>
  </si>
  <si>
    <t>3.แบบประเมินฯ (ตัวอย่าง)</t>
  </si>
  <si>
    <t>ส่วนที่ 2 ความพร้อมด้านทุนสำหรับนิสิตในหลักสูตร (นับรวมทุกประเภททุน)</t>
  </si>
  <si>
    <t>จำนวนบุคลากรสายวิชาการ 
(จำนวนอาจารย์ประจำหลักสูตร)</t>
  </si>
  <si>
    <t>5.คำนวณประมาณการรายรับ</t>
  </si>
  <si>
    <r>
      <rPr>
        <b/>
        <u/>
        <sz val="16"/>
        <color rgb="FFFF0000"/>
        <rFont val="TH SarabunPSK"/>
        <family val="2"/>
      </rPr>
      <t>หมายเหตุ</t>
    </r>
    <r>
      <rPr>
        <b/>
        <sz val="16"/>
        <color rgb="FFFF0000"/>
        <rFont val="TH SarabunPSK"/>
        <family val="2"/>
      </rPr>
      <t xml:space="preserve"> ถ้าไม่มีทุนให้กับนิสิต หรือได้คะแนนสรุปการประเมินตนเองเกณฑ์ด้านทุน #DIV/0! เท่ากับ ไม่ได้คะแนนด้านนี้ (ได้คะแนนเป็น 0) ให้ไปกรอกเลข 0 ที่เซลล์ B96</t>
    </r>
  </si>
  <si>
    <t>จำนวนนิสิตที่รับเข้าศึกษาในแต่ละปี (โปรดระบุ) ---------------------------------------------------------&gt;</t>
  </si>
  <si>
    <t>สรุปร้อยละความสามารถในการจัดสรรทุนที่ได้จาก "แหล่งทุนภายใน" ต่อ "แหล่งทุนภายนอก" (พิจารณาจากจำนวนเงิน) ----------------------------------------------------------------&gt;</t>
  </si>
  <si>
    <t>% ผลต่างประมาณการรายจ่ายเมื่อเปรียบเทียบกับประมาณการรายรับ (5 ปีงบประมาณ) ----------------------------&gt;</t>
  </si>
  <si>
    <t>=I26</t>
  </si>
  <si>
    <t>=I27</t>
  </si>
  <si>
    <r>
      <t xml:space="preserve">7.2 </t>
    </r>
    <r>
      <rPr>
        <sz val="14"/>
        <color rgb="FFFF3399"/>
        <rFont val="Cordia New"/>
        <family val="2"/>
      </rPr>
      <t xml:space="preserve">ประมาณการรายจ่ายส่วนกลาง (ส่วนที่มหาวิทยาลัยบริหารจัดการ เช่น ค่าประกันอุบัติเหตุ ค่าห้องสมุด ค่าไอที) ประมาณการไว้ 30% จากค่าเล่าเรียน  (นิสิตไทยจากอัตราค่าเล่าเรียนที่เก็บผ่านสำนักงานการทะเบียน และนิสิตชาวต่างประเทศคำนวณเฉพาะส่วนที่ 1)
</t>
    </r>
  </si>
  <si>
    <t xml:space="preserve"> แบบประเมินหลักสูตรด้วยตนเองของส่วนงานเพื่อแสดงความพร้อมด้านทรัพยากร
ประกอบการเสนอขอเปิดหลักสูตรใหม่</t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</si>
  <si>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นิสิตชาวไทย </t>
    </r>
    <r>
      <rPr>
        <b/>
        <sz val="16"/>
        <rFont val="TH SarabunPSK"/>
        <family val="2"/>
      </rPr>
      <t>[2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</si>
  <si>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นิสิตชาวไทย</t>
    </r>
    <r>
      <rPr>
        <b/>
        <sz val="16"/>
        <rFont val="TH SarabunPSK"/>
        <family val="2"/>
      </rPr>
      <t xml:space="preserve"> [2 ภาคการศึกษา] 
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</si>
  <si>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นิสิตชาวต่างประเทศ </t>
    </r>
    <r>
      <rPr>
        <b/>
        <sz val="16"/>
        <rFont val="TH SarabunPSK"/>
        <family val="2"/>
      </rPr>
      <t>[2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</si>
  <si>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นิสิตชาวต่างประเทศ</t>
    </r>
    <r>
      <rPr>
        <b/>
        <sz val="16"/>
        <rFont val="TH SarabunPSK"/>
        <family val="2"/>
      </rPr>
      <t xml:space="preserve"> [2 ภาคการศึกษา] 
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</si>
  <si>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>ค่าเล่าเรียน นิสิตชาวไทย+ชาวต่างประเทศ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[2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</si>
  <si>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นิสิตชาวไทย+นิสิตชาวต่างประเทศ</t>
    </r>
    <r>
      <rPr>
        <b/>
        <sz val="16"/>
        <rFont val="TH SarabunPSK"/>
        <family val="2"/>
      </rPr>
      <t xml:space="preserve"> 
[2 ภาคการศึกษา] 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</si>
  <si>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ภาคฤดูร้อน นิสิตชาวไทย </t>
    </r>
    <r>
      <rPr>
        <b/>
        <sz val="16"/>
        <rFont val="TH SarabunPSK"/>
        <family val="2"/>
      </rPr>
      <t>[1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</si>
  <si>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ภาคฤดูร้อน นิสิตชาวไทย</t>
    </r>
    <r>
      <rPr>
        <b/>
        <sz val="16"/>
        <rFont val="TH SarabunPSK"/>
        <family val="2"/>
      </rPr>
      <t xml:space="preserve"> [1 ภาคการศึกษา] 
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</si>
  <si>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ภาคฤดูร้อน นิสิตชาวต่างประเทศ </t>
    </r>
    <r>
      <rPr>
        <b/>
        <sz val="16"/>
        <rFont val="TH SarabunPSK"/>
        <family val="2"/>
      </rPr>
      <t>[1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</si>
  <si>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ภาคฤดูร้อน นิสิตชาวต่างประเทศ</t>
    </r>
    <r>
      <rPr>
        <b/>
        <sz val="16"/>
        <rFont val="TH SarabunPSK"/>
        <family val="2"/>
      </rPr>
      <t xml:space="preserve"> 
[1 ภาคการศึกษา] 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</si>
  <si>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ภาคฤดูร้อน นิสิตชาวไทย+นิสิตชาวต่างประเทศ
</t>
    </r>
    <r>
      <rPr>
        <b/>
        <sz val="16"/>
        <rFont val="TH SarabunPSK"/>
        <family val="2"/>
      </rPr>
      <t>[1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</si>
  <si>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ภาคฤดูร้อน 
นิสิตชาวไทย+นิสิตชาวต่างประเทศ</t>
    </r>
    <r>
      <rPr>
        <b/>
        <sz val="16"/>
        <rFont val="TH SarabunPSK"/>
        <family val="2"/>
      </rPr>
      <t xml:space="preserve"> [1 ภาคการศึกษา] 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</si>
  <si>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t>อาจารย์ผู้ประสานงานรายวิชา  (บาทxวิชา)</t>
  </si>
  <si>
    <r>
      <t>ค่าช่วยควบคุมการสอบสำหรับเจ้าหน้าที่ (บาทxชั่วโมงxคน)</t>
    </r>
    <r>
      <rPr>
        <sz val="14"/>
        <color theme="8"/>
        <rFont val="Cordia New"/>
        <family val="2"/>
      </rPr>
      <t xml:space="preserve"> ใช้อัตราไม่เกินประกาศจุฬาฯ โดยจัดทำเป็นประกาศส่วนงาน</t>
    </r>
  </si>
  <si>
    <r>
      <t xml:space="preserve">ค่าช่วยควบคุมการสอบสำหรับเจ้าหน้าที่  (บาทxชั่วโมงxคน)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</si>
  <si>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>ค่าช่วยควบคุมการสอบสำหรับเจ้าหน้าที่  (บาทxชั่วโมงxคน)</t>
    </r>
    <r>
      <rPr>
        <sz val="14"/>
        <color theme="8"/>
        <rFont val="Cordia New"/>
        <family val="2"/>
      </rPr>
      <t xml:space="preserve"> ใช้อัตราไม่เกินประกาศจุฬาฯ โดยจัดทำเป็นประกาศส่วนงาน</t>
    </r>
  </si>
  <si>
    <r>
      <t xml:space="preserve">เจ้าหน้าที่การเงิน (บาทxชั่วโมงxคน)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</si>
  <si>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>เจ้าหน้าที่ห้องสมุด (บาทxชั่วโมงxคน)</t>
    </r>
    <r>
      <rPr>
        <sz val="14"/>
        <color theme="8"/>
        <rFont val="Cordia New"/>
        <family val="2"/>
      </rPr>
      <t xml:space="preserve"> ใช้อัตราไม่เกินประกาศจุฬาฯ โดยจัดทำเป็นประกาศส่วนงาน</t>
    </r>
  </si>
  <si>
    <r>
      <t xml:space="preserve">เจ้าหน้าที่ธุรการ (บาทxชั่วโมงxคน)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</si>
  <si>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>เจ้าหน้าที่ห้องปฏิบัติการ (บาทxชั่วโมงxคน)</t>
    </r>
    <r>
      <rPr>
        <sz val="14"/>
        <color theme="8"/>
        <rFont val="Cordia New"/>
        <family val="2"/>
      </rPr>
      <t xml:space="preserve"> ใช้อัตราไม่เกินประกาศจุฬาฯ โดยจัดทำเป็นประกาศส่วนงาน</t>
    </r>
  </si>
  <si>
    <r>
      <t xml:space="preserve">เจ้าหน้าที่นักการ (บาทxชั่วโมงxคน)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</si>
  <si>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 xml:space="preserve">เจ้าหน้าที่ปฏิบัติงานนอกสถานที่ภายในประเทศ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</si>
  <si>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 xml:space="preserve">ค่าใช้จ่ายในการเดินทาง  (บาทxครั้งxคน)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</si>
  <si>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 xml:space="preserve">ค่าเบี้ยเลี้ยง  (บาทxวันxคน)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</si>
  <si>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 xml:space="preserve">ค่าที่พัก  (บาทxวันxคน)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</si>
  <si>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 xml:space="preserve">ค่าพาหนะ  (บาทxครั้งxคน)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</si>
  <si>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 xml:space="preserve">เจ้าหน้าที่ปฏิบัติงานนอกสถานที่ ณ ต่างประเทศ </t>
    </r>
    <r>
      <rPr>
        <sz val="14"/>
        <color theme="8"/>
        <rFont val="Cordia New"/>
        <family val="2"/>
      </rPr>
      <t>ใช้อัตราไม่เกินประกาศจุฬาฯ โดยจัดทำเป็นประกาศส่วนงาน</t>
    </r>
  </si>
  <si>
    <r>
      <t>ค่าเบี้ยเลี้ยง  (บาทxวันxคน)</t>
    </r>
    <r>
      <rPr>
        <sz val="14"/>
        <color theme="8"/>
        <rFont val="Cordia New"/>
        <family val="2"/>
      </rPr>
      <t xml:space="preserve"> ใช้อัตราไม่เกินประกาศจุฬาฯ โดยจัดทำเป็นประกาศส่วนงาน</t>
    </r>
  </si>
  <si>
    <r>
      <t xml:space="preserve">ประมาณการรายจ่ายส่วนกลาง (ส่วนที่มหาวิทยาลัยบริหารจัดการ เช่น ค่าประกันอุบัติเหตุ ค่าห้องสมุด ค่าไอที) ประมาณการ 25% จากค่าเล่าเรียน (นิสิตไทยจากอัตราค่าเล่าเรียนที่เก็บผ่านสำนักงานการทะเบียน และนิสิตชาวต่างประเทศคำนวณเฉพาะส่วนที่ 1) </t>
    </r>
    <r>
      <rPr>
        <sz val="14"/>
        <color theme="8"/>
        <rFont val="Cordia New"/>
        <family val="2"/>
      </rPr>
      <t xml:space="preserve">*** โปรดดูอัตราจากประกาศจุฬาฯ เรื่อง การจัดสรรค่าเล่าเรียน ฉบับที่มหาวิทยาลัยใช้ล่าสุดในปัจจุบัน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</si>
</sst>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_-* #,##0.0_-;\-* #,##0.0_-;_-* &quot;-&quot;??_-;_-@_-"/>
    <numFmt numFmtId="191" formatCode="_-* #,##0.00_-;\-* #,##0.00_-;_-* &quot;-&quot;???_-;_-@_-"/>
  </numFmts>
  <fonts count="7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4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0070C0"/>
      <name val="TH SarabunPSK"/>
      <family val="2"/>
    </font>
    <font>
      <b/>
      <sz val="16"/>
      <name val="Cordia New"/>
      <family val="2"/>
    </font>
    <font>
      <b/>
      <sz val="12"/>
      <name val="Cordia New"/>
      <family val="2"/>
    </font>
    <font>
      <sz val="16"/>
      <color theme="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u/>
      <sz val="14"/>
      <name val="Cordia New"/>
      <family val="2"/>
    </font>
    <font>
      <sz val="16"/>
      <name val="Cordia New"/>
      <family val="2"/>
    </font>
    <font>
      <sz val="12"/>
      <color rgb="FF0070C0"/>
      <name val="TH SarabunPSK"/>
      <family val="2"/>
    </font>
    <font>
      <sz val="14"/>
      <color rgb="FF0070C0"/>
      <name val="Cordia New"/>
      <family val="2"/>
    </font>
    <font>
      <b/>
      <sz val="16"/>
      <color indexed="10"/>
      <name val="Cordia New"/>
      <family val="2"/>
    </font>
    <font>
      <sz val="12"/>
      <color indexed="10"/>
      <name val="Cordia New"/>
      <family val="2"/>
    </font>
    <font>
      <sz val="14"/>
      <color indexed="10"/>
      <name val="Cordia New"/>
      <family val="2"/>
    </font>
    <font>
      <u/>
      <sz val="14"/>
      <color indexed="10"/>
      <name val="Cordia New"/>
      <family val="2"/>
    </font>
    <font>
      <b/>
      <sz val="14"/>
      <color indexed="10"/>
      <name val="Cordia New"/>
      <family val="2"/>
    </font>
    <font>
      <sz val="16"/>
      <name val="AngsanaUPC"/>
      <family val="1"/>
    </font>
    <font>
      <u/>
      <sz val="16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b/>
      <u val="double"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rgb="FF0070C0"/>
      <name val="TH SarabunPSK"/>
      <family val="2"/>
    </font>
    <font>
      <b/>
      <u/>
      <sz val="16"/>
      <color theme="1"/>
      <name val="TH SarabunPSK"/>
      <family val="2"/>
    </font>
    <font>
      <i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0"/>
      <name val="TH SarabunPSK"/>
      <family val="2"/>
    </font>
    <font>
      <sz val="16"/>
      <color rgb="FF0070C0"/>
      <name val="TH SarabunPSK"/>
      <family val="2"/>
    </font>
    <font>
      <b/>
      <sz val="20"/>
      <name val="TH SarabunPSK"/>
      <family val="2"/>
    </font>
    <font>
      <b/>
      <u/>
      <sz val="16"/>
      <color theme="0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Wingdings 3"/>
      <family val="1"/>
      <charset val="2"/>
    </font>
    <font>
      <sz val="16"/>
      <color theme="7"/>
      <name val="TH SarabunPSK"/>
      <family val="2"/>
    </font>
    <font>
      <sz val="12"/>
      <color theme="1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u val="double"/>
      <sz val="16"/>
      <color theme="1"/>
      <name val="TH SarabunPSK"/>
      <family val="2"/>
    </font>
    <font>
      <u/>
      <sz val="16"/>
      <color rgb="FF0070C0"/>
      <name val="TH SarabunPSK"/>
      <family val="2"/>
    </font>
    <font>
      <sz val="16"/>
      <color theme="0"/>
      <name val="TH SarabunPSK"/>
      <family val="2"/>
    </font>
    <font>
      <b/>
      <sz val="10"/>
      <color rgb="FF0070C0"/>
      <name val="TH SarabunPSK"/>
      <family val="2"/>
    </font>
    <font>
      <b/>
      <u val="double"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rgb="FFFF0000"/>
      <name val="TH SarabunPSK"/>
      <family val="2"/>
    </font>
    <font>
      <b/>
      <sz val="14"/>
      <color rgb="FF0070C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rgb="FFFF3399"/>
      <name val="TH SarabunPSK"/>
      <family val="2"/>
    </font>
    <font>
      <b/>
      <sz val="16"/>
      <color rgb="FFFF3399"/>
      <name val="TH SarabunPSK"/>
      <family val="2"/>
    </font>
    <font>
      <sz val="14"/>
      <color rgb="FFFF3399"/>
      <name val="Cordia New"/>
      <family val="2"/>
    </font>
    <font>
      <b/>
      <sz val="18"/>
      <name val="TH SarabunPSK"/>
      <family val="2"/>
    </font>
    <font>
      <b/>
      <u/>
      <sz val="22"/>
      <name val="TH SarabunPSK"/>
      <family val="2"/>
    </font>
    <font>
      <b/>
      <sz val="14"/>
      <color rgb="FFFF3399"/>
      <name val="TH SarabunPSK"/>
      <family val="2"/>
    </font>
    <font>
      <b/>
      <u/>
      <sz val="20"/>
      <name val="TH SarabunPSK"/>
      <family val="2"/>
    </font>
    <font>
      <sz val="16"/>
      <name val="Wingdings 2"/>
      <family val="1"/>
      <charset val="2"/>
    </font>
    <font>
      <b/>
      <sz val="22"/>
      <name val="TH SarabunPSK"/>
      <family val="2"/>
    </font>
    <font>
      <b/>
      <sz val="18"/>
      <color rgb="FFFF0000"/>
      <name val="TH SarabunPSK"/>
      <family val="2"/>
    </font>
    <font>
      <b/>
      <sz val="18"/>
      <color rgb="FF0070C0"/>
      <name val="TH SarabunPSK"/>
      <family val="2"/>
    </font>
    <font>
      <b/>
      <u/>
      <sz val="16"/>
      <color rgb="FFFF0000"/>
      <name val="TH SarabunPSK"/>
      <family val="2"/>
    </font>
    <font>
      <b/>
      <sz val="13"/>
      <color theme="1"/>
      <name val="TH SarabunPSK"/>
      <family val="2"/>
    </font>
    <font>
      <sz val="14"/>
      <color theme="8"/>
      <name val="Cordia New"/>
      <family val="2"/>
    </font>
    <font>
      <b/>
      <u/>
      <sz val="26"/>
      <name val="TH SarabunPSK"/>
      <family val="2"/>
    </font>
    <font>
      <b/>
      <sz val="22"/>
      <color theme="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CF0F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87" fontId="5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65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7" fillId="0" borderId="0" xfId="1" applyFont="1" applyAlignment="1">
      <alignment vertical="top"/>
    </xf>
    <xf numFmtId="0" fontId="9" fillId="0" borderId="0" xfId="1" applyFont="1" applyBorder="1"/>
    <xf numFmtId="0" fontId="9" fillId="0" borderId="0" xfId="1" applyFont="1"/>
    <xf numFmtId="0" fontId="11" fillId="0" borderId="0" xfId="1" applyFont="1"/>
    <xf numFmtId="0" fontId="12" fillId="0" borderId="0" xfId="1" applyFont="1" applyBorder="1"/>
    <xf numFmtId="0" fontId="12" fillId="0" borderId="0" xfId="1" applyFont="1"/>
    <xf numFmtId="0" fontId="13" fillId="0" borderId="0" xfId="1" applyFont="1" applyBorder="1"/>
    <xf numFmtId="0" fontId="13" fillId="0" borderId="0" xfId="1" applyFont="1"/>
    <xf numFmtId="0" fontId="16" fillId="0" borderId="0" xfId="1" applyFont="1" applyAlignment="1">
      <alignment vertical="center"/>
    </xf>
    <xf numFmtId="0" fontId="17" fillId="0" borderId="0" xfId="1" applyFont="1"/>
    <xf numFmtId="0" fontId="18" fillId="0" borderId="0" xfId="1" applyFont="1"/>
    <xf numFmtId="0" fontId="18" fillId="0" borderId="0" xfId="1" quotePrefix="1" applyFont="1" applyAlignment="1">
      <alignment horizontal="left"/>
    </xf>
    <xf numFmtId="0" fontId="19" fillId="0" borderId="12" xfId="1" applyFont="1" applyBorder="1" applyAlignment="1">
      <alignment horizontal="right"/>
    </xf>
    <xf numFmtId="0" fontId="18" fillId="0" borderId="13" xfId="1" applyFont="1" applyBorder="1" applyAlignment="1">
      <alignment horizontal="center"/>
    </xf>
    <xf numFmtId="0" fontId="20" fillId="0" borderId="9" xfId="1" applyFont="1" applyBorder="1" applyAlignment="1">
      <alignment vertical="center"/>
    </xf>
    <xf numFmtId="0" fontId="21" fillId="0" borderId="10" xfId="1" applyFont="1" applyBorder="1" applyAlignment="1">
      <alignment horizontal="left" vertical="center"/>
    </xf>
    <xf numFmtId="0" fontId="20" fillId="0" borderId="10" xfId="1" applyFont="1" applyBorder="1"/>
    <xf numFmtId="0" fontId="20" fillId="0" borderId="16" xfId="1" applyFont="1" applyBorder="1" applyAlignment="1">
      <alignment vertical="center"/>
    </xf>
    <xf numFmtId="0" fontId="20" fillId="0" borderId="17" xfId="1" applyFont="1" applyBorder="1" applyAlignment="1">
      <alignment vertical="center"/>
    </xf>
    <xf numFmtId="0" fontId="20" fillId="0" borderId="17" xfId="1" applyFont="1" applyBorder="1"/>
    <xf numFmtId="0" fontId="20" fillId="0" borderId="17" xfId="1" applyFont="1" applyBorder="1" applyAlignment="1">
      <alignment horizontal="left" vertical="center"/>
    </xf>
    <xf numFmtId="0" fontId="20" fillId="0" borderId="11" xfId="1" applyFont="1" applyBorder="1" applyAlignment="1">
      <alignment vertical="center"/>
    </xf>
    <xf numFmtId="0" fontId="20" fillId="0" borderId="13" xfId="1" applyFont="1" applyBorder="1" applyAlignment="1">
      <alignment horizontal="left" vertical="center"/>
    </xf>
    <xf numFmtId="0" fontId="20" fillId="0" borderId="13" xfId="1" applyFont="1" applyBorder="1"/>
    <xf numFmtId="0" fontId="20" fillId="0" borderId="18" xfId="1" applyFont="1" applyBorder="1" applyAlignment="1">
      <alignment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/>
    <xf numFmtId="0" fontId="20" fillId="0" borderId="17" xfId="1" quotePrefix="1" applyFont="1" applyBorder="1" applyAlignment="1">
      <alignment horizontal="left" vertical="center"/>
    </xf>
    <xf numFmtId="0" fontId="20" fillId="0" borderId="10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0" fillId="0" borderId="0" xfId="1" quotePrefix="1" applyFont="1" applyAlignment="1">
      <alignment horizontal="left"/>
    </xf>
    <xf numFmtId="0" fontId="20" fillId="0" borderId="0" xfId="1" applyFont="1"/>
    <xf numFmtId="0" fontId="12" fillId="0" borderId="0" xfId="1" applyFont="1" applyBorder="1" applyAlignment="1">
      <alignment horizontal="right"/>
    </xf>
    <xf numFmtId="0" fontId="11" fillId="0" borderId="12" xfId="1" applyFont="1" applyBorder="1"/>
    <xf numFmtId="0" fontId="23" fillId="0" borderId="12" xfId="1" applyFont="1" applyBorder="1" applyAlignment="1">
      <alignment horizontal="left"/>
    </xf>
    <xf numFmtId="0" fontId="12" fillId="0" borderId="12" xfId="1" applyFont="1" applyBorder="1"/>
    <xf numFmtId="0" fontId="12" fillId="0" borderId="12" xfId="1" applyFont="1" applyBorder="1" applyAlignment="1">
      <alignment horizontal="right"/>
    </xf>
    <xf numFmtId="0" fontId="12" fillId="0" borderId="15" xfId="1" applyFont="1" applyBorder="1" applyAlignment="1">
      <alignment horizontal="center"/>
    </xf>
    <xf numFmtId="0" fontId="13" fillId="0" borderId="26" xfId="1" applyFont="1" applyBorder="1" applyAlignment="1">
      <alignment horizontal="left" vertical="top"/>
    </xf>
    <xf numFmtId="0" fontId="24" fillId="0" borderId="26" xfId="1" applyFont="1" applyBorder="1" applyAlignment="1">
      <alignment horizontal="left" vertical="top"/>
    </xf>
    <xf numFmtId="188" fontId="14" fillId="0" borderId="26" xfId="2" applyNumberFormat="1" applyFont="1" applyBorder="1" applyAlignment="1">
      <alignment horizontal="left" vertical="top"/>
    </xf>
    <xf numFmtId="0" fontId="13" fillId="0" borderId="26" xfId="1" applyFont="1" applyBorder="1" applyAlignment="1">
      <alignment vertical="top"/>
    </xf>
    <xf numFmtId="0" fontId="13" fillId="0" borderId="27" xfId="1" applyFont="1" applyBorder="1" applyAlignment="1">
      <alignment horizontal="left" vertical="top"/>
    </xf>
    <xf numFmtId="0" fontId="15" fillId="0" borderId="27" xfId="1" applyFont="1" applyBorder="1" applyAlignment="1">
      <alignment vertical="top"/>
    </xf>
    <xf numFmtId="188" fontId="13" fillId="0" borderId="27" xfId="2" applyNumberFormat="1" applyFont="1" applyBorder="1" applyAlignment="1">
      <alignment vertical="top"/>
    </xf>
    <xf numFmtId="188" fontId="13" fillId="0" borderId="27" xfId="2" applyNumberFormat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188" fontId="13" fillId="0" borderId="15" xfId="2" applyNumberFormat="1" applyFont="1" applyBorder="1" applyAlignment="1">
      <alignment horizontal="left" vertical="top"/>
    </xf>
    <xf numFmtId="0" fontId="12" fillId="6" borderId="5" xfId="1" applyFont="1" applyFill="1" applyBorder="1" applyAlignment="1">
      <alignment horizontal="left" vertical="top"/>
    </xf>
    <xf numFmtId="0" fontId="12" fillId="6" borderId="5" xfId="1" applyFont="1" applyFill="1" applyBorder="1" applyAlignment="1">
      <alignment horizontal="center" vertical="top"/>
    </xf>
    <xf numFmtId="188" fontId="12" fillId="6" borderId="5" xfId="2" applyNumberFormat="1" applyFont="1" applyFill="1" applyBorder="1" applyAlignment="1">
      <alignment horizontal="center" vertical="top"/>
    </xf>
    <xf numFmtId="188" fontId="13" fillId="0" borderId="26" xfId="2" applyNumberFormat="1" applyFont="1" applyBorder="1" applyAlignment="1">
      <alignment horizontal="center" vertical="top"/>
    </xf>
    <xf numFmtId="0" fontId="12" fillId="6" borderId="28" xfId="1" applyFont="1" applyFill="1" applyBorder="1" applyAlignment="1">
      <alignment horizontal="left" vertical="top"/>
    </xf>
    <xf numFmtId="0" fontId="9" fillId="6" borderId="28" xfId="1" quotePrefix="1" applyFont="1" applyFill="1" applyBorder="1" applyAlignment="1">
      <alignment horizontal="left" vertical="top"/>
    </xf>
    <xf numFmtId="188" fontId="13" fillId="6" borderId="28" xfId="2" quotePrefix="1" applyNumberFormat="1" applyFont="1" applyFill="1" applyBorder="1" applyAlignment="1">
      <alignment horizontal="left" vertical="top"/>
    </xf>
    <xf numFmtId="0" fontId="13" fillId="6" borderId="28" xfId="1" applyFont="1" applyFill="1" applyBorder="1" applyAlignment="1">
      <alignment vertical="top"/>
    </xf>
    <xf numFmtId="0" fontId="12" fillId="0" borderId="28" xfId="1" applyFont="1" applyBorder="1" applyAlignment="1">
      <alignment horizontal="left" vertical="top"/>
    </xf>
    <xf numFmtId="0" fontId="12" fillId="7" borderId="28" xfId="1" applyFont="1" applyFill="1" applyBorder="1" applyAlignment="1">
      <alignment horizontal="left" vertical="top"/>
    </xf>
    <xf numFmtId="0" fontId="9" fillId="7" borderId="28" xfId="1" applyFont="1" applyFill="1" applyBorder="1" applyAlignment="1">
      <alignment horizontal="left" vertical="top"/>
    </xf>
    <xf numFmtId="188" fontId="12" fillId="7" borderId="28" xfId="2" applyNumberFormat="1" applyFont="1" applyFill="1" applyBorder="1" applyAlignment="1">
      <alignment horizontal="left" vertical="top"/>
    </xf>
    <xf numFmtId="0" fontId="13" fillId="8" borderId="28" xfId="1" applyFont="1" applyFill="1" applyBorder="1" applyAlignment="1">
      <alignment horizontal="left" vertical="top"/>
    </xf>
    <xf numFmtId="188" fontId="13" fillId="8" borderId="28" xfId="2" applyNumberFormat="1" applyFont="1" applyFill="1" applyBorder="1" applyAlignment="1">
      <alignment horizontal="left" vertical="top"/>
    </xf>
    <xf numFmtId="0" fontId="13" fillId="0" borderId="28" xfId="1" applyFont="1" applyBorder="1" applyAlignment="1">
      <alignment horizontal="left" vertical="top"/>
    </xf>
    <xf numFmtId="188" fontId="13" fillId="0" borderId="28" xfId="2" applyNumberFormat="1" applyFont="1" applyBorder="1" applyAlignment="1">
      <alignment horizontal="left" vertical="top"/>
    </xf>
    <xf numFmtId="0" fontId="13" fillId="0" borderId="28" xfId="1" applyFont="1" applyFill="1" applyBorder="1" applyAlignment="1">
      <alignment horizontal="left" vertical="top"/>
    </xf>
    <xf numFmtId="0" fontId="13" fillId="0" borderId="29" xfId="1" applyFont="1" applyBorder="1" applyAlignment="1">
      <alignment horizontal="left" vertical="top"/>
    </xf>
    <xf numFmtId="188" fontId="13" fillId="0" borderId="29" xfId="2" applyNumberFormat="1" applyFont="1" applyBorder="1" applyAlignment="1">
      <alignment horizontal="left" vertical="top"/>
    </xf>
    <xf numFmtId="0" fontId="13" fillId="0" borderId="30" xfId="1" applyFont="1" applyBorder="1" applyAlignment="1">
      <alignment horizontal="left" vertical="top"/>
    </xf>
    <xf numFmtId="0" fontId="13" fillId="0" borderId="30" xfId="1" applyFont="1" applyBorder="1" applyAlignment="1">
      <alignment vertical="top"/>
    </xf>
    <xf numFmtId="188" fontId="13" fillId="0" borderId="30" xfId="2" applyNumberFormat="1" applyFont="1" applyBorder="1" applyAlignment="1">
      <alignment horizontal="left" vertical="top"/>
    </xf>
    <xf numFmtId="188" fontId="13" fillId="7" borderId="28" xfId="2" applyNumberFormat="1" applyFont="1" applyFill="1" applyBorder="1" applyAlignment="1">
      <alignment horizontal="left" vertical="top"/>
    </xf>
    <xf numFmtId="0" fontId="12" fillId="0" borderId="29" xfId="1" applyFont="1" applyBorder="1" applyAlignment="1">
      <alignment horizontal="left" vertical="top"/>
    </xf>
    <xf numFmtId="0" fontId="12" fillId="7" borderId="30" xfId="1" applyFont="1" applyFill="1" applyBorder="1" applyAlignment="1">
      <alignment horizontal="left" vertical="top"/>
    </xf>
    <xf numFmtId="0" fontId="9" fillId="7" borderId="30" xfId="1" applyFont="1" applyFill="1" applyBorder="1" applyAlignment="1">
      <alignment horizontal="left" vertical="top"/>
    </xf>
    <xf numFmtId="188" fontId="12" fillId="7" borderId="30" xfId="2" applyNumberFormat="1" applyFont="1" applyFill="1" applyBorder="1" applyAlignment="1">
      <alignment horizontal="left" vertical="top"/>
    </xf>
    <xf numFmtId="0" fontId="25" fillId="8" borderId="28" xfId="1" applyFont="1" applyFill="1" applyBorder="1" applyAlignment="1">
      <alignment vertical="top"/>
    </xf>
    <xf numFmtId="188" fontId="25" fillId="8" borderId="28" xfId="2" applyNumberFormat="1" applyFont="1" applyFill="1" applyBorder="1" applyAlignment="1">
      <alignment vertical="top"/>
    </xf>
    <xf numFmtId="0" fontId="25" fillId="0" borderId="28" xfId="1" applyFont="1" applyBorder="1" applyAlignment="1">
      <alignment vertical="top"/>
    </xf>
    <xf numFmtId="188" fontId="25" fillId="0" borderId="28" xfId="2" applyNumberFormat="1" applyFont="1" applyBorder="1" applyAlignment="1">
      <alignment vertical="top"/>
    </xf>
    <xf numFmtId="0" fontId="25" fillId="8" borderId="28" xfId="1" applyFont="1" applyFill="1" applyBorder="1" applyAlignment="1">
      <alignment vertical="top" wrapText="1"/>
    </xf>
    <xf numFmtId="188" fontId="12" fillId="8" borderId="28" xfId="2" applyNumberFormat="1" applyFont="1" applyFill="1" applyBorder="1" applyAlignment="1">
      <alignment horizontal="left" vertical="top"/>
    </xf>
    <xf numFmtId="0" fontId="13" fillId="9" borderId="28" xfId="1" applyFont="1" applyFill="1" applyBorder="1" applyAlignment="1">
      <alignment horizontal="left" vertical="top"/>
    </xf>
    <xf numFmtId="0" fontId="25" fillId="9" borderId="28" xfId="1" applyFont="1" applyFill="1" applyBorder="1" applyAlignment="1">
      <alignment horizontal="justify" vertical="top"/>
    </xf>
    <xf numFmtId="188" fontId="25" fillId="9" borderId="28" xfId="2" applyNumberFormat="1" applyFont="1" applyFill="1" applyBorder="1" applyAlignment="1">
      <alignment horizontal="justify" vertical="top"/>
    </xf>
    <xf numFmtId="0" fontId="26" fillId="0" borderId="28" xfId="1" applyFont="1" applyBorder="1" applyAlignment="1">
      <alignment horizontal="justify" vertical="top"/>
    </xf>
    <xf numFmtId="188" fontId="25" fillId="0" borderId="28" xfId="2" applyNumberFormat="1" applyFont="1" applyBorder="1" applyAlignment="1">
      <alignment horizontal="justify" vertical="top"/>
    </xf>
    <xf numFmtId="0" fontId="25" fillId="0" borderId="28" xfId="1" applyFont="1" applyBorder="1" applyAlignment="1">
      <alignment horizontal="justify" vertical="top"/>
    </xf>
    <xf numFmtId="0" fontId="13" fillId="0" borderId="28" xfId="1" applyFont="1" applyBorder="1" applyAlignment="1">
      <alignment vertical="top"/>
    </xf>
    <xf numFmtId="0" fontId="25" fillId="0" borderId="29" xfId="1" applyFont="1" applyBorder="1" applyAlignment="1">
      <alignment horizontal="justify" vertical="top"/>
    </xf>
    <xf numFmtId="188" fontId="25" fillId="0" borderId="29" xfId="2" applyNumberFormat="1" applyFont="1" applyBorder="1" applyAlignment="1">
      <alignment horizontal="justify" vertical="top"/>
    </xf>
    <xf numFmtId="0" fontId="13" fillId="9" borderId="30" xfId="1" applyFont="1" applyFill="1" applyBorder="1" applyAlignment="1">
      <alignment horizontal="left" vertical="top"/>
    </xf>
    <xf numFmtId="0" fontId="25" fillId="9" borderId="30" xfId="1" applyFont="1" applyFill="1" applyBorder="1" applyAlignment="1">
      <alignment horizontal="justify" vertical="top"/>
    </xf>
    <xf numFmtId="188" fontId="25" fillId="9" borderId="30" xfId="2" applyNumberFormat="1" applyFont="1" applyFill="1" applyBorder="1" applyAlignment="1">
      <alignment horizontal="justify" vertical="top"/>
    </xf>
    <xf numFmtId="0" fontId="13" fillId="0" borderId="0" xfId="1" applyFont="1" applyAlignment="1">
      <alignment vertical="top"/>
    </xf>
    <xf numFmtId="0" fontId="13" fillId="9" borderId="26" xfId="1" applyFont="1" applyFill="1" applyBorder="1" applyAlignment="1">
      <alignment horizontal="left" vertical="top"/>
    </xf>
    <xf numFmtId="0" fontId="25" fillId="8" borderId="28" xfId="1" applyFont="1" applyFill="1" applyBorder="1" applyAlignment="1">
      <alignment horizontal="justify" vertical="top"/>
    </xf>
    <xf numFmtId="188" fontId="25" fillId="8" borderId="28" xfId="2" applyNumberFormat="1" applyFont="1" applyFill="1" applyBorder="1" applyAlignment="1">
      <alignment horizontal="justify" vertical="top"/>
    </xf>
    <xf numFmtId="0" fontId="26" fillId="0" borderId="29" xfId="1" applyFont="1" applyBorder="1" applyAlignment="1">
      <alignment horizontal="justify" vertical="top"/>
    </xf>
    <xf numFmtId="0" fontId="25" fillId="0" borderId="30" xfId="1" applyFont="1" applyBorder="1" applyAlignment="1">
      <alignment horizontal="justify" vertical="top"/>
    </xf>
    <xf numFmtId="188" fontId="25" fillId="0" borderId="30" xfId="2" applyNumberFormat="1" applyFont="1" applyBorder="1" applyAlignment="1">
      <alignment horizontal="justify" vertical="top"/>
    </xf>
    <xf numFmtId="0" fontId="25" fillId="0" borderId="28" xfId="1" applyFont="1" applyBorder="1" applyAlignment="1">
      <alignment horizontal="left" vertical="top"/>
    </xf>
    <xf numFmtId="0" fontId="13" fillId="0" borderId="0" xfId="1" applyFont="1" applyFill="1"/>
    <xf numFmtId="0" fontId="25" fillId="0" borderId="28" xfId="1" applyFont="1" applyFill="1" applyBorder="1" applyAlignment="1">
      <alignment horizontal="justify" vertical="top"/>
    </xf>
    <xf numFmtId="188" fontId="25" fillId="0" borderId="28" xfId="2" applyNumberFormat="1" applyFont="1" applyFill="1" applyBorder="1" applyAlignment="1">
      <alignment horizontal="justify" vertical="top"/>
    </xf>
    <xf numFmtId="0" fontId="13" fillId="0" borderId="30" xfId="1" applyFont="1" applyFill="1" applyBorder="1" applyAlignment="1">
      <alignment horizontal="left" vertical="top"/>
    </xf>
    <xf numFmtId="0" fontId="25" fillId="0" borderId="30" xfId="1" applyFont="1" applyFill="1" applyBorder="1" applyAlignment="1">
      <alignment horizontal="justify" vertical="top"/>
    </xf>
    <xf numFmtId="188" fontId="25" fillId="0" borderId="30" xfId="2" applyNumberFormat="1" applyFont="1" applyFill="1" applyBorder="1" applyAlignment="1">
      <alignment horizontal="justify" vertical="top"/>
    </xf>
    <xf numFmtId="0" fontId="25" fillId="0" borderId="0" xfId="1" applyFont="1" applyAlignment="1">
      <alignment horizontal="justify"/>
    </xf>
    <xf numFmtId="0" fontId="13" fillId="9" borderId="29" xfId="1" applyFont="1" applyFill="1" applyBorder="1" applyAlignment="1">
      <alignment horizontal="left" vertical="top"/>
    </xf>
    <xf numFmtId="0" fontId="25" fillId="9" borderId="29" xfId="1" applyFont="1" applyFill="1" applyBorder="1" applyAlignment="1">
      <alignment horizontal="justify" vertical="top"/>
    </xf>
    <xf numFmtId="188" fontId="25" fillId="9" borderId="29" xfId="2" applyNumberFormat="1" applyFont="1" applyFill="1" applyBorder="1" applyAlignment="1">
      <alignment horizontal="justify" vertical="top"/>
    </xf>
    <xf numFmtId="0" fontId="26" fillId="0" borderId="28" xfId="1" applyFont="1" applyFill="1" applyBorder="1" applyAlignment="1">
      <alignment horizontal="justify" vertical="top"/>
    </xf>
    <xf numFmtId="0" fontId="13" fillId="0" borderId="28" xfId="1" applyFont="1" applyFill="1" applyBorder="1" applyAlignment="1">
      <alignment vertical="top"/>
    </xf>
    <xf numFmtId="0" fontId="12" fillId="6" borderId="29" xfId="1" applyFont="1" applyFill="1" applyBorder="1" applyAlignment="1">
      <alignment horizontal="left" vertical="top"/>
    </xf>
    <xf numFmtId="0" fontId="9" fillId="6" borderId="29" xfId="1" quotePrefix="1" applyFont="1" applyFill="1" applyBorder="1" applyAlignment="1">
      <alignment horizontal="left" vertical="top"/>
    </xf>
    <xf numFmtId="188" fontId="12" fillId="6" borderId="29" xfId="2" quotePrefix="1" applyNumberFormat="1" applyFont="1" applyFill="1" applyBorder="1" applyAlignment="1">
      <alignment horizontal="left" vertical="top"/>
    </xf>
    <xf numFmtId="188" fontId="13" fillId="9" borderId="28" xfId="2" applyNumberFormat="1" applyFont="1" applyFill="1" applyBorder="1" applyAlignment="1">
      <alignment horizontal="left" vertical="top"/>
    </xf>
    <xf numFmtId="188" fontId="13" fillId="9" borderId="30" xfId="2" applyNumberFormat="1" applyFont="1" applyFill="1" applyBorder="1" applyAlignment="1">
      <alignment horizontal="left" vertical="top"/>
    </xf>
    <xf numFmtId="188" fontId="26" fillId="8" borderId="28" xfId="2" applyNumberFormat="1" applyFont="1" applyFill="1" applyBorder="1" applyAlignment="1">
      <alignment horizontal="justify" vertical="top"/>
    </xf>
    <xf numFmtId="0" fontId="13" fillId="8" borderId="28" xfId="1" applyFont="1" applyFill="1" applyBorder="1" applyAlignment="1">
      <alignment horizontal="justify" vertical="top"/>
    </xf>
    <xf numFmtId="188" fontId="13" fillId="8" borderId="28" xfId="2" applyNumberFormat="1" applyFont="1" applyFill="1" applyBorder="1" applyAlignment="1">
      <alignment horizontal="justify" vertical="top"/>
    </xf>
    <xf numFmtId="0" fontId="12" fillId="7" borderId="29" xfId="1" applyFont="1" applyFill="1" applyBorder="1" applyAlignment="1">
      <alignment horizontal="left" vertical="top"/>
    </xf>
    <xf numFmtId="0" fontId="9" fillId="7" borderId="29" xfId="1" applyFont="1" applyFill="1" applyBorder="1" applyAlignment="1">
      <alignment horizontal="left" vertical="top"/>
    </xf>
    <xf numFmtId="188" fontId="12" fillId="7" borderId="29" xfId="2" applyNumberFormat="1" applyFont="1" applyFill="1" applyBorder="1" applyAlignment="1">
      <alignment horizontal="left" vertical="top"/>
    </xf>
    <xf numFmtId="0" fontId="12" fillId="6" borderId="30" xfId="1" applyFont="1" applyFill="1" applyBorder="1" applyAlignment="1">
      <alignment horizontal="left" vertical="top"/>
    </xf>
    <xf numFmtId="0" fontId="9" fillId="6" borderId="30" xfId="1" quotePrefix="1" applyFont="1" applyFill="1" applyBorder="1" applyAlignment="1">
      <alignment horizontal="left" vertical="top"/>
    </xf>
    <xf numFmtId="188" fontId="12" fillId="6" borderId="30" xfId="2" quotePrefix="1" applyNumberFormat="1" applyFont="1" applyFill="1" applyBorder="1" applyAlignment="1">
      <alignment horizontal="left" vertical="top"/>
    </xf>
    <xf numFmtId="0" fontId="12" fillId="0" borderId="28" xfId="1" applyFont="1" applyFill="1" applyBorder="1" applyAlignment="1">
      <alignment horizontal="left" vertical="top"/>
    </xf>
    <xf numFmtId="0" fontId="9" fillId="0" borderId="28" xfId="1" applyFont="1" applyFill="1" applyBorder="1" applyAlignment="1">
      <alignment horizontal="left" vertical="top"/>
    </xf>
    <xf numFmtId="188" fontId="12" fillId="0" borderId="28" xfId="2" applyNumberFormat="1" applyFont="1" applyFill="1" applyBorder="1" applyAlignment="1">
      <alignment horizontal="left" vertical="top"/>
    </xf>
    <xf numFmtId="0" fontId="12" fillId="0" borderId="0" xfId="1" applyFont="1" applyFill="1"/>
    <xf numFmtId="188" fontId="12" fillId="6" borderId="28" xfId="2" quotePrefix="1" applyNumberFormat="1" applyFont="1" applyFill="1" applyBorder="1" applyAlignment="1">
      <alignment horizontal="left" vertical="top"/>
    </xf>
    <xf numFmtId="0" fontId="9" fillId="0" borderId="28" xfId="1" applyFont="1" applyBorder="1" applyAlignment="1">
      <alignment horizontal="left" vertical="top"/>
    </xf>
    <xf numFmtId="188" fontId="12" fillId="0" borderId="28" xfId="2" applyNumberFormat="1" applyFont="1" applyBorder="1" applyAlignment="1">
      <alignment horizontal="left" vertical="top"/>
    </xf>
    <xf numFmtId="0" fontId="13" fillId="0" borderId="28" xfId="1" applyFont="1" applyBorder="1" applyAlignment="1">
      <alignment horizontal="center" vertical="top"/>
    </xf>
    <xf numFmtId="188" fontId="13" fillId="0" borderId="28" xfId="2" applyNumberFormat="1" applyFont="1" applyBorder="1" applyAlignment="1">
      <alignment horizontal="center" vertical="top"/>
    </xf>
    <xf numFmtId="0" fontId="13" fillId="0" borderId="31" xfId="1" applyFont="1" applyBorder="1" applyAlignment="1">
      <alignment horizontal="left" vertical="top"/>
    </xf>
    <xf numFmtId="0" fontId="12" fillId="0" borderId="31" xfId="1" applyFont="1" applyBorder="1" applyAlignment="1">
      <alignment horizontal="center" vertical="top"/>
    </xf>
    <xf numFmtId="188" fontId="12" fillId="0" borderId="31" xfId="2" applyNumberFormat="1" applyFont="1" applyBorder="1" applyAlignment="1">
      <alignment horizontal="center" vertical="top"/>
    </xf>
    <xf numFmtId="0" fontId="13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center" vertical="top"/>
    </xf>
    <xf numFmtId="188" fontId="12" fillId="0" borderId="0" xfId="2" applyNumberFormat="1" applyFont="1" applyBorder="1" applyAlignment="1">
      <alignment horizontal="center" vertical="top"/>
    </xf>
    <xf numFmtId="0" fontId="13" fillId="0" borderId="0" xfId="1" applyFont="1" applyBorder="1" applyAlignment="1">
      <alignment vertical="top"/>
    </xf>
    <xf numFmtId="0" fontId="13" fillId="0" borderId="0" xfId="1" applyFont="1" applyAlignment="1">
      <alignment horizontal="left"/>
    </xf>
    <xf numFmtId="188" fontId="13" fillId="0" borderId="0" xfId="2" applyNumberFormat="1" applyFont="1"/>
    <xf numFmtId="188" fontId="12" fillId="0" borderId="0" xfId="2" applyNumberFormat="1" applyFont="1" applyAlignment="1">
      <alignment horizontal="left" vertical="top"/>
    </xf>
    <xf numFmtId="188" fontId="12" fillId="0" borderId="0" xfId="2" applyNumberFormat="1" applyFont="1" applyAlignment="1">
      <alignment horizontal="left"/>
    </xf>
    <xf numFmtId="0" fontId="13" fillId="0" borderId="12" xfId="1" applyFont="1" applyBorder="1" applyAlignment="1">
      <alignment horizontal="left" vertical="top"/>
    </xf>
    <xf numFmtId="0" fontId="12" fillId="0" borderId="12" xfId="1" applyFont="1" applyBorder="1" applyAlignment="1">
      <alignment horizontal="centerContinuous" vertical="top"/>
    </xf>
    <xf numFmtId="188" fontId="12" fillId="0" borderId="12" xfId="2" applyNumberFormat="1" applyFont="1" applyBorder="1" applyAlignment="1">
      <alignment horizontal="centerContinuous" vertical="top"/>
    </xf>
    <xf numFmtId="0" fontId="12" fillId="0" borderId="12" xfId="1" quotePrefix="1" applyFont="1" applyBorder="1" applyAlignment="1">
      <alignment horizontal="centerContinuous" vertical="top"/>
    </xf>
    <xf numFmtId="0" fontId="13" fillId="0" borderId="12" xfId="1" applyFont="1" applyBorder="1" applyAlignment="1">
      <alignment horizontal="centerContinuous" vertical="top"/>
    </xf>
    <xf numFmtId="0" fontId="12" fillId="0" borderId="12" xfId="1" applyFont="1" applyBorder="1" applyAlignment="1">
      <alignment horizontal="right" vertical="top"/>
    </xf>
    <xf numFmtId="0" fontId="13" fillId="0" borderId="6" xfId="1" applyFont="1" applyBorder="1" applyAlignment="1">
      <alignment vertical="top"/>
    </xf>
    <xf numFmtId="0" fontId="13" fillId="0" borderId="7" xfId="1" applyFont="1" applyBorder="1" applyAlignment="1">
      <alignment horizontal="center" vertical="top" wrapText="1"/>
    </xf>
    <xf numFmtId="0" fontId="13" fillId="0" borderId="11" xfId="1" applyFont="1" applyBorder="1" applyAlignment="1">
      <alignment vertical="top" wrapText="1"/>
    </xf>
    <xf numFmtId="0" fontId="13" fillId="0" borderId="12" xfId="1" applyFont="1" applyBorder="1" applyAlignment="1">
      <alignment vertical="top" wrapText="1"/>
    </xf>
    <xf numFmtId="0" fontId="12" fillId="0" borderId="1" xfId="1" applyFont="1" applyBorder="1" applyAlignment="1">
      <alignment horizontal="center" vertical="top"/>
    </xf>
    <xf numFmtId="0" fontId="12" fillId="0" borderId="13" xfId="1" applyFont="1" applyBorder="1" applyAlignment="1">
      <alignment horizontal="center" vertical="top"/>
    </xf>
    <xf numFmtId="0" fontId="13" fillId="0" borderId="16" xfId="1" applyFont="1" applyBorder="1" applyAlignment="1">
      <alignment vertical="top"/>
    </xf>
    <xf numFmtId="0" fontId="13" fillId="0" borderId="17" xfId="1" applyFont="1" applyBorder="1" applyAlignment="1">
      <alignment vertical="top"/>
    </xf>
    <xf numFmtId="187" fontId="13" fillId="0" borderId="17" xfId="2" applyFont="1" applyBorder="1" applyAlignment="1">
      <alignment vertical="top"/>
    </xf>
    <xf numFmtId="43" fontId="13" fillId="0" borderId="17" xfId="1" applyNumberFormat="1" applyFont="1" applyBorder="1" applyAlignment="1">
      <alignment vertical="top"/>
    </xf>
    <xf numFmtId="0" fontId="13" fillId="0" borderId="17" xfId="1" applyFont="1" applyBorder="1" applyAlignment="1">
      <alignment horizontal="left" vertical="top"/>
    </xf>
    <xf numFmtId="0" fontId="13" fillId="0" borderId="20" xfId="1" applyFont="1" applyBorder="1" applyAlignment="1">
      <alignment vertical="top"/>
    </xf>
    <xf numFmtId="0" fontId="13" fillId="0" borderId="21" xfId="1" applyFont="1" applyBorder="1" applyAlignment="1">
      <alignment horizontal="left" vertical="top"/>
    </xf>
    <xf numFmtId="0" fontId="13" fillId="0" borderId="21" xfId="1" applyFont="1" applyBorder="1" applyAlignment="1">
      <alignment vertical="top"/>
    </xf>
    <xf numFmtId="0" fontId="13" fillId="0" borderId="11" xfId="1" applyFont="1" applyBorder="1" applyAlignment="1">
      <alignment vertical="top"/>
    </xf>
    <xf numFmtId="0" fontId="13" fillId="0" borderId="13" xfId="1" applyFont="1" applyBorder="1" applyAlignment="1">
      <alignment horizontal="left" vertical="top"/>
    </xf>
    <xf numFmtId="0" fontId="13" fillId="0" borderId="13" xfId="1" applyFont="1" applyBorder="1" applyAlignment="1">
      <alignment vertical="top"/>
    </xf>
    <xf numFmtId="0" fontId="13" fillId="0" borderId="18" xfId="1" applyFont="1" applyBorder="1" applyAlignment="1">
      <alignment vertical="top"/>
    </xf>
    <xf numFmtId="0" fontId="13" fillId="0" borderId="19" xfId="1" applyFont="1" applyBorder="1" applyAlignment="1">
      <alignment horizontal="center" vertical="top"/>
    </xf>
    <xf numFmtId="0" fontId="13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horizontal="right" vertical="top"/>
    </xf>
    <xf numFmtId="188" fontId="15" fillId="0" borderId="0" xfId="2" applyNumberFormat="1" applyFont="1" applyAlignment="1">
      <alignment vertical="top"/>
    </xf>
    <xf numFmtId="0" fontId="15" fillId="0" borderId="0" xfId="1" applyFont="1" applyAlignment="1">
      <alignment vertical="top"/>
    </xf>
    <xf numFmtId="0" fontId="23" fillId="0" borderId="12" xfId="1" applyFont="1" applyBorder="1" applyAlignment="1">
      <alignment vertical="top"/>
    </xf>
    <xf numFmtId="188" fontId="15" fillId="0" borderId="12" xfId="2" applyNumberFormat="1" applyFont="1" applyBorder="1" applyAlignment="1">
      <alignment vertical="top"/>
    </xf>
    <xf numFmtId="0" fontId="15" fillId="0" borderId="12" xfId="1" applyFont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8" xfId="1" applyFont="1" applyBorder="1" applyAlignment="1">
      <alignment horizontal="center" vertical="top" wrapText="1"/>
    </xf>
    <xf numFmtId="0" fontId="15" fillId="0" borderId="0" xfId="1" applyFont="1"/>
    <xf numFmtId="0" fontId="13" fillId="0" borderId="13" xfId="1" applyFont="1" applyBorder="1" applyAlignment="1">
      <alignment vertical="top" wrapText="1"/>
    </xf>
    <xf numFmtId="0" fontId="13" fillId="0" borderId="23" xfId="1" applyFont="1" applyBorder="1" applyAlignment="1">
      <alignment vertical="top"/>
    </xf>
    <xf numFmtId="187" fontId="13" fillId="0" borderId="23" xfId="2" applyFont="1" applyBorder="1" applyAlignment="1">
      <alignment vertical="top"/>
    </xf>
    <xf numFmtId="0" fontId="13" fillId="0" borderId="24" xfId="1" applyFont="1" applyBorder="1" applyAlignment="1">
      <alignment vertical="top"/>
    </xf>
    <xf numFmtId="187" fontId="13" fillId="0" borderId="24" xfId="2" applyFont="1" applyBorder="1" applyAlignment="1">
      <alignment vertical="top"/>
    </xf>
    <xf numFmtId="187" fontId="13" fillId="0" borderId="24" xfId="1" applyNumberFormat="1" applyFont="1" applyBorder="1" applyAlignment="1">
      <alignment vertical="top"/>
    </xf>
    <xf numFmtId="0" fontId="13" fillId="0" borderId="32" xfId="1" applyFont="1" applyBorder="1" applyAlignment="1">
      <alignment vertical="top"/>
    </xf>
    <xf numFmtId="187" fontId="13" fillId="0" borderId="32" xfId="1" applyNumberFormat="1" applyFont="1" applyBorder="1" applyAlignment="1">
      <alignment vertical="top"/>
    </xf>
    <xf numFmtId="43" fontId="13" fillId="0" borderId="32" xfId="1" applyNumberFormat="1" applyFont="1" applyBorder="1" applyAlignment="1">
      <alignment vertical="top"/>
    </xf>
    <xf numFmtId="188" fontId="13" fillId="0" borderId="0" xfId="2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12" fillId="2" borderId="28" xfId="1" applyFont="1" applyFill="1" applyBorder="1" applyAlignment="1">
      <alignment horizontal="left" vertical="top"/>
    </xf>
    <xf numFmtId="188" fontId="12" fillId="2" borderId="28" xfId="2" applyNumberFormat="1" applyFont="1" applyFill="1" applyBorder="1" applyAlignment="1">
      <alignment horizontal="left" vertical="top"/>
    </xf>
    <xf numFmtId="0" fontId="13" fillId="2" borderId="28" xfId="1" applyFont="1" applyFill="1" applyBorder="1" applyAlignment="1">
      <alignment horizontal="center" vertical="top"/>
    </xf>
    <xf numFmtId="0" fontId="13" fillId="0" borderId="33" xfId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  <xf numFmtId="0" fontId="15" fillId="0" borderId="22" xfId="1" applyFont="1" applyBorder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189" fontId="13" fillId="0" borderId="17" xfId="3" applyNumberFormat="1" applyFont="1" applyBorder="1" applyAlignment="1">
      <alignment vertical="top"/>
    </xf>
    <xf numFmtId="187" fontId="13" fillId="0" borderId="19" xfId="1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189" fontId="1" fillId="0" borderId="0" xfId="3" applyNumberFormat="1" applyFont="1" applyAlignment="1">
      <alignment vertical="top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1" applyFont="1" applyAlignment="1">
      <alignment horizontal="center" vertical="top"/>
    </xf>
    <xf numFmtId="0" fontId="7" fillId="0" borderId="0" xfId="1" quotePrefix="1" applyFont="1" applyAlignment="1">
      <alignment horizontal="center"/>
    </xf>
    <xf numFmtId="0" fontId="7" fillId="0" borderId="0" xfId="1" quotePrefix="1" applyFont="1" applyAlignment="1">
      <alignment horizontal="center" vertical="top"/>
    </xf>
    <xf numFmtId="190" fontId="53" fillId="0" borderId="1" xfId="3" applyNumberFormat="1" applyFont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189" fontId="34" fillId="12" borderId="15" xfId="3" applyNumberFormat="1" applyFont="1" applyFill="1" applyBorder="1" applyAlignment="1" applyProtection="1">
      <alignment horizontal="center" vertical="center" wrapText="1"/>
    </xf>
    <xf numFmtId="0" fontId="44" fillId="0" borderId="0" xfId="0" applyFont="1" applyFill="1" applyAlignment="1" applyProtection="1">
      <alignment horizontal="center" vertical="top" wrapText="1"/>
      <protection locked="0"/>
    </xf>
    <xf numFmtId="0" fontId="35" fillId="0" borderId="0" xfId="0" applyFont="1" applyFill="1" applyAlignment="1" applyProtection="1">
      <alignment horizontal="center" vertical="top" wrapText="1"/>
      <protection locked="0"/>
    </xf>
    <xf numFmtId="0" fontId="44" fillId="0" borderId="1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9" fillId="0" borderId="0" xfId="0" applyFont="1" applyFill="1" applyAlignment="1" applyProtection="1">
      <alignment horizontal="center" vertical="top" wrapText="1"/>
      <protection locked="0"/>
    </xf>
    <xf numFmtId="0" fontId="34" fillId="0" borderId="0" xfId="0" applyFont="1" applyFill="1" applyAlignment="1" applyProtection="1">
      <alignment horizontal="center" vertical="top" wrapText="1"/>
      <protection locked="0"/>
    </xf>
    <xf numFmtId="0" fontId="44" fillId="0" borderId="15" xfId="0" applyFont="1" applyBorder="1" applyAlignment="1" applyProtection="1">
      <alignment horizontal="center" vertical="top" wrapText="1"/>
      <protection locked="0"/>
    </xf>
    <xf numFmtId="0" fontId="45" fillId="4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89" fontId="1" fillId="9" borderId="1" xfId="3" applyNumberFormat="1" applyFont="1" applyFill="1" applyBorder="1" applyAlignment="1" applyProtection="1">
      <alignment vertical="top" wrapText="1"/>
      <protection locked="0"/>
    </xf>
    <xf numFmtId="189" fontId="1" fillId="0" borderId="0" xfId="3" applyNumberFormat="1" applyFont="1" applyFill="1" applyBorder="1" applyAlignment="1" applyProtection="1">
      <alignment horizontal="center" vertical="top" wrapText="1"/>
      <protection locked="0"/>
    </xf>
    <xf numFmtId="189" fontId="1" fillId="12" borderId="14" xfId="3" applyNumberFormat="1" applyFont="1" applyFill="1" applyBorder="1" applyAlignment="1" applyProtection="1">
      <alignment vertical="top" wrapText="1"/>
      <protection locked="0"/>
    </xf>
    <xf numFmtId="189" fontId="1" fillId="12" borderId="26" xfId="3" applyNumberFormat="1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189" fontId="2" fillId="0" borderId="0" xfId="3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Protection="1">
      <protection locked="0"/>
    </xf>
    <xf numFmtId="189" fontId="28" fillId="0" borderId="0" xfId="3" applyNumberFormat="1" applyFont="1" applyFill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vertical="top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40" fillId="12" borderId="14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189" fontId="1" fillId="12" borderId="26" xfId="3" applyNumberFormat="1" applyFont="1" applyFill="1" applyBorder="1" applyAlignment="1" applyProtection="1">
      <alignment horizontal="center" vertical="top" wrapText="1"/>
      <protection locked="0"/>
    </xf>
    <xf numFmtId="189" fontId="2" fillId="12" borderId="26" xfId="3" applyNumberFormat="1" applyFont="1" applyFill="1" applyBorder="1" applyAlignment="1" applyProtection="1">
      <alignment horizontal="center" vertical="top" wrapText="1"/>
      <protection locked="0"/>
    </xf>
    <xf numFmtId="0" fontId="2" fillId="12" borderId="26" xfId="0" applyFont="1" applyFill="1" applyBorder="1" applyAlignment="1" applyProtection="1">
      <alignment horizontal="center" vertical="top" wrapText="1"/>
      <protection locked="0"/>
    </xf>
    <xf numFmtId="0" fontId="40" fillId="12" borderId="26" xfId="0" applyFont="1" applyFill="1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189" fontId="29" fillId="0" borderId="0" xfId="0" applyNumberFormat="1" applyFont="1" applyFill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189" fontId="2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43" fontId="1" fillId="0" borderId="0" xfId="0" applyNumberFormat="1" applyFont="1" applyProtection="1"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4" borderId="0" xfId="0" applyFont="1" applyFill="1" applyBorder="1" applyProtection="1">
      <protection locked="0"/>
    </xf>
    <xf numFmtId="0" fontId="32" fillId="0" borderId="0" xfId="0" applyFont="1" applyFill="1" applyBorder="1" applyAlignment="1" applyProtection="1">
      <alignment horizontal="left" vertical="top"/>
      <protection locked="0"/>
    </xf>
    <xf numFmtId="0" fontId="32" fillId="0" borderId="12" xfId="0" applyFont="1" applyFill="1" applyBorder="1" applyAlignment="1" applyProtection="1">
      <alignment horizontal="left" vertical="top"/>
      <protection locked="0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189" fontId="48" fillId="0" borderId="1" xfId="3" applyNumberFormat="1" applyFont="1" applyFill="1" applyBorder="1" applyAlignment="1" applyProtection="1">
      <alignment vertical="top"/>
      <protection locked="0"/>
    </xf>
    <xf numFmtId="189" fontId="8" fillId="12" borderId="14" xfId="0" applyNumberFormat="1" applyFont="1" applyFill="1" applyBorder="1" applyAlignment="1" applyProtection="1">
      <alignment vertical="top"/>
      <protection locked="0"/>
    </xf>
    <xf numFmtId="0" fontId="31" fillId="11" borderId="0" xfId="0" applyFont="1" applyFill="1" applyAlignment="1" applyProtection="1">
      <alignment vertical="top"/>
      <protection locked="0"/>
    </xf>
    <xf numFmtId="189" fontId="8" fillId="0" borderId="0" xfId="0" applyNumberFormat="1" applyFont="1" applyFill="1" applyBorder="1" applyAlignment="1" applyProtection="1">
      <alignment vertical="top"/>
      <protection locked="0"/>
    </xf>
    <xf numFmtId="0" fontId="8" fillId="12" borderId="26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  <protection locked="0"/>
    </xf>
    <xf numFmtId="189" fontId="8" fillId="12" borderId="26" xfId="0" applyNumberFormat="1" applyFont="1" applyFill="1" applyBorder="1" applyAlignment="1" applyProtection="1">
      <alignment vertical="top"/>
      <protection locked="0"/>
    </xf>
    <xf numFmtId="0" fontId="1" fillId="0" borderId="14" xfId="0" applyFont="1" applyBorder="1" applyAlignment="1" applyProtection="1">
      <alignment vertical="top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" fillId="0" borderId="1" xfId="0" quotePrefix="1" applyFont="1" applyBorder="1" applyAlignment="1" applyProtection="1">
      <alignment horizontal="left" vertical="top" wrapText="1"/>
      <protection locked="0"/>
    </xf>
    <xf numFmtId="0" fontId="1" fillId="1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12" borderId="26" xfId="0" applyFont="1" applyFill="1" applyBorder="1" applyAlignment="1" applyProtection="1">
      <alignment horizontal="center" vertical="top" wrapText="1"/>
      <protection locked="0"/>
    </xf>
    <xf numFmtId="0" fontId="2" fillId="5" borderId="1" xfId="0" quotePrefix="1" applyFont="1" applyFill="1" applyBorder="1" applyAlignment="1" applyProtection="1">
      <alignment horizontal="center" vertical="top" wrapText="1"/>
      <protection locked="0"/>
    </xf>
    <xf numFmtId="0" fontId="1" fillId="12" borderId="26" xfId="0" applyFont="1" applyFill="1" applyBorder="1" applyProtection="1">
      <protection locked="0"/>
    </xf>
    <xf numFmtId="0" fontId="1" fillId="0" borderId="0" xfId="0" quotePrefix="1" applyFont="1" applyAlignment="1" applyProtection="1">
      <alignment horizontal="left" vertical="top"/>
      <protection locked="0"/>
    </xf>
    <xf numFmtId="0" fontId="33" fillId="0" borderId="0" xfId="0" quotePrefix="1" applyFont="1" applyAlignment="1" applyProtection="1">
      <alignment horizontal="left" vertical="top"/>
      <protection locked="0"/>
    </xf>
    <xf numFmtId="189" fontId="6" fillId="4" borderId="0" xfId="3" applyNumberFormat="1" applyFont="1" applyFill="1" applyBorder="1" applyProtection="1">
      <protection locked="0"/>
    </xf>
    <xf numFmtId="189" fontId="6" fillId="0" borderId="0" xfId="3" applyNumberFormat="1" applyFont="1" applyFill="1" applyBorder="1" applyProtection="1">
      <protection locked="0"/>
    </xf>
    <xf numFmtId="0" fontId="32" fillId="0" borderId="0" xfId="0" applyFont="1" applyFill="1" applyAlignment="1" applyProtection="1">
      <alignment horizontal="left" vertical="top"/>
      <protection locked="0"/>
    </xf>
    <xf numFmtId="0" fontId="2" fillId="15" borderId="1" xfId="0" applyFont="1" applyFill="1" applyBorder="1" applyAlignment="1" applyProtection="1">
      <alignment horizontal="center" vertical="top" wrapText="1"/>
      <protection locked="0"/>
    </xf>
    <xf numFmtId="0" fontId="2" fillId="5" borderId="34" xfId="0" applyFont="1" applyFill="1" applyBorder="1" applyAlignment="1" applyProtection="1">
      <alignment horizontal="center" vertical="top" wrapText="1"/>
      <protection locked="0"/>
    </xf>
    <xf numFmtId="0" fontId="2" fillId="15" borderId="4" xfId="0" applyFont="1" applyFill="1" applyBorder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1" fillId="9" borderId="34" xfId="0" applyFont="1" applyFill="1" applyBorder="1" applyAlignment="1" applyProtection="1">
      <alignment horizontal="center" vertical="top" wrapText="1"/>
      <protection locked="0"/>
    </xf>
    <xf numFmtId="0" fontId="1" fillId="9" borderId="4" xfId="0" applyFont="1" applyFill="1" applyBorder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vertical="top"/>
      <protection locked="0"/>
    </xf>
    <xf numFmtId="0" fontId="49" fillId="0" borderId="1" xfId="1" applyFont="1" applyBorder="1" applyAlignment="1" applyProtection="1">
      <alignment vertical="top" wrapText="1"/>
      <protection locked="0"/>
    </xf>
    <xf numFmtId="0" fontId="29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0" fillId="0" borderId="0" xfId="0" applyFont="1" applyFill="1" applyProtection="1">
      <protection locked="0"/>
    </xf>
    <xf numFmtId="2" fontId="1" fillId="0" borderId="0" xfId="0" applyNumberFormat="1" applyFont="1" applyFill="1" applyProtection="1">
      <protection locked="0"/>
    </xf>
    <xf numFmtId="2" fontId="3" fillId="0" borderId="0" xfId="3" applyNumberFormat="1" applyFont="1" applyAlignment="1" applyProtection="1">
      <alignment horizontal="center" vertical="top" wrapText="1"/>
      <protection locked="0"/>
    </xf>
    <xf numFmtId="2" fontId="1" fillId="0" borderId="0" xfId="3" applyNumberFormat="1" applyFont="1" applyAlignment="1" applyProtection="1">
      <alignment horizontal="center" vertical="top" wrapText="1"/>
      <protection locked="0"/>
    </xf>
    <xf numFmtId="0" fontId="6" fillId="5" borderId="1" xfId="1" applyFont="1" applyFill="1" applyBorder="1" applyAlignment="1" applyProtection="1">
      <alignment horizontal="center" vertical="top"/>
      <protection locked="0"/>
    </xf>
    <xf numFmtId="0" fontId="6" fillId="5" borderId="1" xfId="3" applyNumberFormat="1" applyFont="1" applyFill="1" applyBorder="1" applyAlignment="1" applyProtection="1">
      <alignment horizontal="center" vertical="top"/>
      <protection locked="0"/>
    </xf>
    <xf numFmtId="191" fontId="7" fillId="0" borderId="0" xfId="1" applyNumberFormat="1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2" fontId="7" fillId="0" borderId="0" xfId="1" applyNumberFormat="1" applyFont="1" applyFill="1" applyAlignment="1" applyProtection="1">
      <alignment vertical="top"/>
      <protection locked="0"/>
    </xf>
    <xf numFmtId="0" fontId="47" fillId="0" borderId="0" xfId="1" applyFont="1" applyAlignment="1" applyProtection="1">
      <alignment vertical="top"/>
      <protection locked="0"/>
    </xf>
    <xf numFmtId="0" fontId="47" fillId="0" borderId="0" xfId="0" applyFont="1" applyAlignment="1" applyProtection="1">
      <alignment vertical="top"/>
      <protection locked="0"/>
    </xf>
    <xf numFmtId="0" fontId="47" fillId="0" borderId="0" xfId="1" applyFont="1" applyAlignment="1" applyProtection="1">
      <alignment horizontal="center" vertical="top"/>
      <protection locked="0"/>
    </xf>
    <xf numFmtId="43" fontId="47" fillId="0" borderId="0" xfId="0" applyNumberFormat="1" applyFont="1" applyAlignment="1" applyProtection="1">
      <alignment vertical="top"/>
      <protection locked="0"/>
    </xf>
    <xf numFmtId="0" fontId="7" fillId="0" borderId="0" xfId="1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30" fillId="0" borderId="0" xfId="0" applyFont="1" applyAlignment="1" applyProtection="1">
      <alignment vertical="top"/>
      <protection locked="0"/>
    </xf>
    <xf numFmtId="0" fontId="34" fillId="12" borderId="15" xfId="0" applyNumberFormat="1" applyFont="1" applyFill="1" applyBorder="1" applyAlignment="1" applyProtection="1">
      <alignment horizontal="center" vertical="top"/>
    </xf>
    <xf numFmtId="189" fontId="42" fillId="12" borderId="15" xfId="3" applyNumberFormat="1" applyFont="1" applyFill="1" applyBorder="1" applyAlignment="1" applyProtection="1">
      <alignment horizontal="center"/>
    </xf>
    <xf numFmtId="189" fontId="34" fillId="12" borderId="15" xfId="3" applyNumberFormat="1" applyFont="1" applyFill="1" applyBorder="1" applyAlignment="1" applyProtection="1">
      <alignment horizontal="center" vertical="top" wrapText="1"/>
    </xf>
    <xf numFmtId="49" fontId="40" fillId="0" borderId="0" xfId="0" applyNumberFormat="1" applyFont="1" applyFill="1" applyAlignment="1" applyProtection="1">
      <alignment vertical="top"/>
    </xf>
    <xf numFmtId="43" fontId="2" fillId="14" borderId="0" xfId="0" applyNumberFormat="1" applyFont="1" applyFill="1" applyAlignment="1" applyProtection="1">
      <alignment vertical="top"/>
    </xf>
    <xf numFmtId="43" fontId="2" fillId="14" borderId="0" xfId="3" applyFont="1" applyFill="1" applyBorder="1" applyAlignment="1" applyProtection="1">
      <alignment horizontal="left" vertical="top"/>
    </xf>
    <xf numFmtId="43" fontId="6" fillId="12" borderId="1" xfId="3" applyNumberFormat="1" applyFont="1" applyFill="1" applyBorder="1" applyProtection="1"/>
    <xf numFmtId="0" fontId="29" fillId="0" borderId="0" xfId="0" applyFont="1" applyFill="1" applyBorder="1" applyAlignment="1" applyProtection="1">
      <alignment horizontal="center" vertical="top" wrapText="1"/>
      <protection locked="0"/>
    </xf>
    <xf numFmtId="189" fontId="30" fillId="0" borderId="0" xfId="3" applyNumberFormat="1" applyFont="1" applyFill="1" applyBorder="1" applyAlignment="1" applyProtection="1">
      <alignment horizontal="center" vertical="top" wrapText="1"/>
      <protection locked="0"/>
    </xf>
    <xf numFmtId="189" fontId="29" fillId="0" borderId="0" xfId="3" applyNumberFormat="1" applyFont="1" applyFill="1" applyBorder="1" applyAlignment="1" applyProtection="1">
      <alignment horizontal="center" vertical="top" wrapText="1"/>
      <protection locked="0"/>
    </xf>
    <xf numFmtId="189" fontId="57" fillId="0" borderId="0" xfId="3" applyNumberFormat="1" applyFont="1" applyFill="1" applyBorder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horizontal="left" vertical="top" wrapText="1"/>
      <protection locked="0"/>
    </xf>
    <xf numFmtId="0" fontId="59" fillId="0" borderId="0" xfId="0" applyFont="1" applyAlignment="1" applyProtection="1">
      <alignment vertical="top"/>
      <protection locked="0"/>
    </xf>
    <xf numFmtId="0" fontId="59" fillId="0" borderId="0" xfId="0" applyFont="1" applyFill="1" applyAlignment="1" applyProtection="1">
      <alignment horizontal="left" vertical="top" wrapText="1"/>
      <protection locked="0"/>
    </xf>
    <xf numFmtId="0" fontId="30" fillId="4" borderId="0" xfId="0" applyFont="1" applyFill="1" applyBorder="1" applyProtection="1">
      <protection locked="0"/>
    </xf>
    <xf numFmtId="0" fontId="45" fillId="0" borderId="0" xfId="0" applyFont="1" applyFill="1" applyBorder="1" applyAlignment="1" applyProtection="1">
      <alignment horizontal="left" vertical="top"/>
      <protection locked="0"/>
    </xf>
    <xf numFmtId="0" fontId="60" fillId="0" borderId="0" xfId="0" applyFont="1" applyFill="1" applyBorder="1" applyAlignment="1" applyProtection="1">
      <alignment horizontal="center" vertical="top" wrapText="1"/>
      <protection locked="0"/>
    </xf>
    <xf numFmtId="189" fontId="60" fillId="0" borderId="0" xfId="0" applyNumberFormat="1" applyFont="1" applyFill="1" applyBorder="1" applyAlignment="1" applyProtection="1">
      <alignment vertical="top"/>
      <protection locked="0"/>
    </xf>
    <xf numFmtId="0" fontId="60" fillId="0" borderId="0" xfId="0" applyFont="1" applyFill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center" vertical="top" wrapText="1"/>
      <protection locked="0"/>
    </xf>
    <xf numFmtId="189" fontId="61" fillId="4" borderId="0" xfId="3" applyNumberFormat="1" applyFont="1" applyFill="1" applyBorder="1" applyProtection="1">
      <protection locked="0"/>
    </xf>
    <xf numFmtId="0" fontId="62" fillId="0" borderId="0" xfId="0" applyFont="1" applyProtection="1">
      <protection locked="0"/>
    </xf>
    <xf numFmtId="0" fontId="62" fillId="0" borderId="0" xfId="1" applyFont="1" applyFill="1" applyAlignment="1" applyProtection="1">
      <alignment vertical="top"/>
      <protection locked="0"/>
    </xf>
    <xf numFmtId="189" fontId="29" fillId="12" borderId="1" xfId="0" applyNumberFormat="1" applyFont="1" applyFill="1" applyBorder="1" applyAlignment="1" applyProtection="1">
      <alignment horizontal="center" vertical="top"/>
    </xf>
    <xf numFmtId="189" fontId="29" fillId="12" borderId="15" xfId="3" applyNumberFormat="1" applyFont="1" applyFill="1" applyBorder="1" applyAlignment="1" applyProtection="1">
      <alignment horizontal="center" vertical="top" wrapText="1"/>
    </xf>
    <xf numFmtId="190" fontId="1" fillId="0" borderId="1" xfId="3" applyNumberFormat="1" applyFont="1" applyBorder="1" applyAlignment="1">
      <alignment horizontal="left" vertical="top" wrapText="1"/>
    </xf>
    <xf numFmtId="190" fontId="1" fillId="0" borderId="4" xfId="3" applyNumberFormat="1" applyFont="1" applyFill="1" applyBorder="1" applyAlignment="1">
      <alignment horizontal="left" vertical="top" wrapText="1"/>
    </xf>
    <xf numFmtId="190" fontId="1" fillId="0" borderId="1" xfId="3" applyNumberFormat="1" applyFont="1" applyFill="1" applyBorder="1" applyAlignment="1">
      <alignment horizontal="left" vertical="top" wrapText="1"/>
    </xf>
    <xf numFmtId="0" fontId="51" fillId="5" borderId="15" xfId="0" applyFont="1" applyFill="1" applyBorder="1" applyAlignment="1" applyProtection="1">
      <alignment horizontal="center" vertical="top" wrapText="1"/>
      <protection locked="0"/>
    </xf>
    <xf numFmtId="43" fontId="6" fillId="5" borderId="1" xfId="3" applyNumberFormat="1" applyFont="1" applyFill="1" applyBorder="1" applyAlignment="1" applyProtection="1">
      <alignment vertical="top"/>
    </xf>
    <xf numFmtId="191" fontId="6" fillId="5" borderId="1" xfId="1" applyNumberFormat="1" applyFont="1" applyFill="1" applyBorder="1" applyAlignment="1" applyProtection="1">
      <alignment vertical="top"/>
    </xf>
    <xf numFmtId="189" fontId="31" fillId="5" borderId="1" xfId="0" applyNumberFormat="1" applyFont="1" applyFill="1" applyBorder="1" applyAlignment="1" applyProtection="1">
      <alignment vertical="top"/>
    </xf>
    <xf numFmtId="0" fontId="13" fillId="2" borderId="28" xfId="1" applyFont="1" applyFill="1" applyBorder="1" applyAlignment="1">
      <alignment horizontal="left" vertical="top" wrapText="1"/>
    </xf>
    <xf numFmtId="0" fontId="6" fillId="0" borderId="1" xfId="1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1" fillId="9" borderId="4" xfId="0" applyFont="1" applyFill="1" applyBorder="1" applyAlignment="1" applyProtection="1">
      <alignment horizontal="center" vertical="top" wrapText="1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 applyProtection="1">
      <alignment horizontal="center" vertical="top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Protection="1">
      <protection locked="0"/>
    </xf>
    <xf numFmtId="0" fontId="30" fillId="5" borderId="4" xfId="0" applyFont="1" applyFill="1" applyBorder="1" applyProtection="1">
      <protection locked="0"/>
    </xf>
    <xf numFmtId="191" fontId="63" fillId="0" borderId="0" xfId="0" applyNumberFormat="1" applyFont="1" applyProtection="1">
      <protection locked="0"/>
    </xf>
    <xf numFmtId="191" fontId="63" fillId="0" borderId="0" xfId="0" applyNumberFormat="1" applyFont="1" applyFill="1" applyProtection="1"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189" fontId="2" fillId="5" borderId="1" xfId="3" applyNumberFormat="1" applyFont="1" applyFill="1" applyBorder="1" applyAlignment="1" applyProtection="1">
      <alignment vertical="top" wrapText="1"/>
    </xf>
    <xf numFmtId="0" fontId="9" fillId="0" borderId="0" xfId="1" applyFont="1" applyAlignment="1">
      <alignment horizontal="left" vertical="top"/>
    </xf>
    <xf numFmtId="0" fontId="9" fillId="0" borderId="0" xfId="1" applyFont="1" applyBorder="1" applyAlignment="1">
      <alignment vertical="top"/>
    </xf>
    <xf numFmtId="0" fontId="9" fillId="0" borderId="0" xfId="1" quotePrefix="1" applyFont="1" applyBorder="1" applyAlignment="1">
      <alignment horizontal="left" vertical="top"/>
    </xf>
    <xf numFmtId="0" fontId="10" fillId="0" borderId="0" xfId="1" applyFont="1" applyBorder="1" applyAlignment="1">
      <alignment horizontal="right" vertical="top"/>
    </xf>
    <xf numFmtId="0" fontId="9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9" fillId="0" borderId="0" xfId="1" quotePrefix="1" applyFont="1" applyAlignment="1">
      <alignment horizontal="left" vertical="top"/>
    </xf>
    <xf numFmtId="0" fontId="10" fillId="0" borderId="12" xfId="1" applyFont="1" applyBorder="1" applyAlignment="1">
      <alignment horizontal="righ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9" fillId="0" borderId="13" xfId="1" applyFont="1" applyBorder="1" applyAlignment="1">
      <alignment horizontal="center" vertical="top"/>
    </xf>
    <xf numFmtId="0" fontId="13" fillId="0" borderId="9" xfId="1" applyFont="1" applyBorder="1" applyAlignment="1">
      <alignment vertical="top"/>
    </xf>
    <xf numFmtId="0" fontId="14" fillId="0" borderId="10" xfId="1" applyFont="1" applyBorder="1" applyAlignment="1">
      <alignment horizontal="left" vertical="top"/>
    </xf>
    <xf numFmtId="0" fontId="13" fillId="0" borderId="10" xfId="1" applyFont="1" applyBorder="1" applyAlignment="1">
      <alignment vertical="top"/>
    </xf>
    <xf numFmtId="188" fontId="13" fillId="0" borderId="17" xfId="2" applyNumberFormat="1" applyFont="1" applyBorder="1" applyAlignment="1">
      <alignment vertical="top"/>
    </xf>
    <xf numFmtId="188" fontId="13" fillId="0" borderId="13" xfId="2" applyNumberFormat="1" applyFont="1" applyBorder="1" applyAlignment="1">
      <alignment vertical="top"/>
    </xf>
    <xf numFmtId="188" fontId="13" fillId="0" borderId="19" xfId="2" applyNumberFormat="1" applyFont="1" applyBorder="1" applyAlignment="1">
      <alignment vertical="top"/>
    </xf>
    <xf numFmtId="0" fontId="13" fillId="0" borderId="17" xfId="1" quotePrefix="1" applyFont="1" applyBorder="1" applyAlignment="1">
      <alignment horizontal="left" vertical="top"/>
    </xf>
    <xf numFmtId="0" fontId="13" fillId="2" borderId="16" xfId="1" applyFont="1" applyFill="1" applyBorder="1" applyAlignment="1">
      <alignment vertical="top"/>
    </xf>
    <xf numFmtId="0" fontId="13" fillId="2" borderId="17" xfId="1" applyFont="1" applyFill="1" applyBorder="1" applyAlignment="1">
      <alignment horizontal="center" vertical="top"/>
    </xf>
    <xf numFmtId="188" fontId="13" fillId="2" borderId="17" xfId="2" applyNumberFormat="1" applyFont="1" applyFill="1" applyBorder="1" applyAlignment="1">
      <alignment vertical="top"/>
    </xf>
    <xf numFmtId="0" fontId="13" fillId="2" borderId="11" xfId="1" applyFont="1" applyFill="1" applyBorder="1" applyAlignment="1">
      <alignment vertical="top"/>
    </xf>
    <xf numFmtId="0" fontId="13" fillId="2" borderId="13" xfId="1" applyFont="1" applyFill="1" applyBorder="1" applyAlignment="1">
      <alignment horizontal="left" vertical="top" wrapText="1"/>
    </xf>
    <xf numFmtId="188" fontId="13" fillId="2" borderId="13" xfId="1" applyNumberFormat="1" applyFont="1" applyFill="1" applyBorder="1" applyAlignment="1">
      <alignment vertical="top"/>
    </xf>
    <xf numFmtId="0" fontId="13" fillId="2" borderId="2" xfId="1" applyFont="1" applyFill="1" applyBorder="1" applyAlignment="1">
      <alignment vertical="top"/>
    </xf>
    <xf numFmtId="0" fontId="13" fillId="2" borderId="4" xfId="1" applyFont="1" applyFill="1" applyBorder="1" applyAlignment="1">
      <alignment horizontal="left" vertical="top" wrapText="1"/>
    </xf>
    <xf numFmtId="188" fontId="13" fillId="2" borderId="4" xfId="1" applyNumberFormat="1" applyFont="1" applyFill="1" applyBorder="1" applyAlignment="1">
      <alignment vertical="top"/>
    </xf>
    <xf numFmtId="0" fontId="13" fillId="2" borderId="9" xfId="1" applyFont="1" applyFill="1" applyBorder="1" applyAlignment="1">
      <alignment vertical="top"/>
    </xf>
    <xf numFmtId="0" fontId="13" fillId="2" borderId="10" xfId="1" applyFont="1" applyFill="1" applyBorder="1" applyAlignment="1">
      <alignment horizontal="center" vertical="top"/>
    </xf>
    <xf numFmtId="188" fontId="13" fillId="2" borderId="10" xfId="2" applyNumberFormat="1" applyFont="1" applyFill="1" applyBorder="1" applyAlignment="1">
      <alignment vertical="top"/>
    </xf>
    <xf numFmtId="0" fontId="12" fillId="2" borderId="4" xfId="1" applyFont="1" applyFill="1" applyBorder="1" applyAlignment="1">
      <alignment horizontal="center" vertical="top"/>
    </xf>
    <xf numFmtId="0" fontId="9" fillId="0" borderId="0" xfId="1" applyFont="1" applyAlignment="1">
      <alignment horizontal="centerContinuous" vertical="top"/>
    </xf>
    <xf numFmtId="0" fontId="9" fillId="0" borderId="12" xfId="1" applyFont="1" applyBorder="1" applyAlignment="1">
      <alignment horizontal="centerContinuous" vertical="top"/>
    </xf>
    <xf numFmtId="0" fontId="9" fillId="0" borderId="12" xfId="1" quotePrefix="1" applyFont="1" applyBorder="1" applyAlignment="1">
      <alignment horizontal="centerContinuous" vertical="top"/>
    </xf>
    <xf numFmtId="0" fontId="15" fillId="0" borderId="12" xfId="1" applyFont="1" applyBorder="1" applyAlignment="1">
      <alignment horizontal="centerContinuous" vertical="top"/>
    </xf>
    <xf numFmtId="0" fontId="15" fillId="0" borderId="16" xfId="1" applyFont="1" applyBorder="1" applyAlignment="1">
      <alignment vertical="top"/>
    </xf>
    <xf numFmtId="0" fontId="15" fillId="0" borderId="17" xfId="1" applyFont="1" applyBorder="1" applyAlignment="1">
      <alignment vertical="top" wrapText="1"/>
    </xf>
    <xf numFmtId="0" fontId="15" fillId="0" borderId="17" xfId="1" applyFont="1" applyBorder="1" applyAlignment="1">
      <alignment vertical="top"/>
    </xf>
    <xf numFmtId="0" fontId="15" fillId="0" borderId="17" xfId="1" applyFont="1" applyBorder="1" applyAlignment="1">
      <alignment horizontal="left" vertical="top"/>
    </xf>
    <xf numFmtId="0" fontId="15" fillId="0" borderId="20" xfId="1" applyFont="1" applyBorder="1" applyAlignment="1">
      <alignment vertical="top"/>
    </xf>
    <xf numFmtId="0" fontId="15" fillId="0" borderId="21" xfId="1" applyFont="1" applyBorder="1" applyAlignment="1">
      <alignment horizontal="left" vertical="top"/>
    </xf>
    <xf numFmtId="0" fontId="15" fillId="0" borderId="21" xfId="1" applyFont="1" applyBorder="1" applyAlignment="1">
      <alignment vertical="top"/>
    </xf>
    <xf numFmtId="0" fontId="15" fillId="0" borderId="10" xfId="1" applyFont="1" applyBorder="1" applyAlignment="1">
      <alignment vertical="top"/>
    </xf>
    <xf numFmtId="0" fontId="15" fillId="0" borderId="18" xfId="1" applyFont="1" applyBorder="1" applyAlignment="1">
      <alignment vertical="top"/>
    </xf>
    <xf numFmtId="0" fontId="15" fillId="0" borderId="19" xfId="1" applyFont="1" applyBorder="1" applyAlignment="1">
      <alignment horizontal="center" vertical="top"/>
    </xf>
    <xf numFmtId="0" fontId="15" fillId="0" borderId="19" xfId="1" applyFont="1" applyBorder="1" applyAlignment="1">
      <alignment vertical="top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center" vertical="top"/>
    </xf>
    <xf numFmtId="188" fontId="13" fillId="0" borderId="23" xfId="2" applyNumberFormat="1" applyFont="1" applyBorder="1" applyAlignment="1">
      <alignment vertical="top"/>
    </xf>
    <xf numFmtId="188" fontId="13" fillId="0" borderId="24" xfId="2" applyNumberFormat="1" applyFont="1" applyBorder="1" applyAlignment="1">
      <alignment vertical="top"/>
    </xf>
    <xf numFmtId="0" fontId="13" fillId="0" borderId="25" xfId="1" applyFont="1" applyBorder="1" applyAlignment="1">
      <alignment vertical="top"/>
    </xf>
    <xf numFmtId="188" fontId="13" fillId="0" borderId="25" xfId="1" applyNumberFormat="1" applyFont="1" applyBorder="1" applyAlignment="1">
      <alignment vertical="top"/>
    </xf>
    <xf numFmtId="0" fontId="16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65" fillId="2" borderId="28" xfId="1" applyFont="1" applyFill="1" applyBorder="1" applyAlignment="1">
      <alignment horizontal="left" vertical="top" wrapText="1"/>
    </xf>
    <xf numFmtId="188" fontId="13" fillId="2" borderId="4" xfId="2" applyNumberFormat="1" applyFont="1" applyFill="1" applyBorder="1" applyAlignment="1">
      <alignment vertical="top"/>
    </xf>
    <xf numFmtId="0" fontId="66" fillId="0" borderId="0" xfId="1" applyFont="1" applyAlignment="1">
      <alignment horizontal="center" vertical="top"/>
    </xf>
    <xf numFmtId="0" fontId="67" fillId="0" borderId="0" xfId="1" applyFont="1" applyAlignment="1">
      <alignment horizontal="left" vertical="top"/>
    </xf>
    <xf numFmtId="0" fontId="68" fillId="0" borderId="0" xfId="1" applyFont="1" applyFill="1" applyAlignment="1">
      <alignment horizontal="left" vertical="top"/>
    </xf>
    <xf numFmtId="0" fontId="7" fillId="0" borderId="0" xfId="1" applyFont="1" applyFill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left" vertical="top" wrapText="1"/>
    </xf>
    <xf numFmtId="0" fontId="6" fillId="5" borderId="1" xfId="1" applyFont="1" applyFill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 wrapText="1"/>
    </xf>
    <xf numFmtId="0" fontId="70" fillId="0" borderId="1" xfId="1" applyFont="1" applyBorder="1" applyAlignment="1">
      <alignment horizontal="center" vertical="top" wrapText="1"/>
    </xf>
    <xf numFmtId="0" fontId="66" fillId="0" borderId="0" xfId="1" applyFont="1" applyAlignment="1">
      <alignment horizontal="left" vertical="top" wrapText="1"/>
    </xf>
    <xf numFmtId="188" fontId="66" fillId="9" borderId="1" xfId="2" applyNumberFormat="1" applyFont="1" applyFill="1" applyBorder="1" applyAlignment="1">
      <alignment horizontal="center" vertical="top"/>
    </xf>
    <xf numFmtId="0" fontId="66" fillId="0" borderId="0" xfId="1" applyFont="1" applyAlignment="1">
      <alignment horizontal="left" vertical="top"/>
    </xf>
    <xf numFmtId="188" fontId="66" fillId="7" borderId="1" xfId="2" applyNumberFormat="1" applyFont="1" applyFill="1" applyBorder="1" applyAlignment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6" fillId="0" borderId="6" xfId="1" applyFont="1" applyBorder="1" applyAlignment="1">
      <alignment vertical="top" wrapText="1"/>
    </xf>
    <xf numFmtId="0" fontId="7" fillId="0" borderId="26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41" fillId="0" borderId="0" xfId="0" applyFont="1" applyFill="1" applyBorder="1" applyAlignment="1" applyProtection="1">
      <alignment horizontal="left" vertical="top"/>
      <protection locked="0"/>
    </xf>
    <xf numFmtId="0" fontId="41" fillId="0" borderId="12" xfId="0" applyFont="1" applyFill="1" applyBorder="1" applyAlignment="1" applyProtection="1">
      <alignment horizontal="left" vertical="top"/>
      <protection locked="0"/>
    </xf>
    <xf numFmtId="0" fontId="41" fillId="5" borderId="2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189" fontId="7" fillId="9" borderId="1" xfId="3" applyNumberFormat="1" applyFont="1" applyFill="1" applyBorder="1" applyAlignment="1" applyProtection="1">
      <alignment vertical="top" wrapText="1"/>
      <protection locked="0"/>
    </xf>
    <xf numFmtId="189" fontId="6" fillId="5" borderId="1" xfId="3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189" fontId="28" fillId="13" borderId="0" xfId="3" applyNumberFormat="1" applyFont="1" applyFill="1" applyBorder="1" applyAlignment="1" applyProtection="1">
      <alignment horizontal="left" vertical="top"/>
      <protection locked="0"/>
    </xf>
    <xf numFmtId="0" fontId="37" fillId="13" borderId="0" xfId="0" applyFont="1" applyFill="1" applyAlignment="1" applyProtection="1">
      <alignment vertical="top"/>
      <protection locked="0"/>
    </xf>
    <xf numFmtId="0" fontId="44" fillId="13" borderId="0" xfId="0" applyFont="1" applyFill="1" applyAlignment="1" applyProtection="1">
      <alignment vertical="top"/>
      <protection locked="0"/>
    </xf>
    <xf numFmtId="0" fontId="2" fillId="18" borderId="34" xfId="0" applyFont="1" applyFill="1" applyBorder="1" applyAlignment="1" applyProtection="1">
      <alignment horizontal="center" vertical="top" wrapText="1"/>
      <protection locked="0"/>
    </xf>
    <xf numFmtId="0" fontId="1" fillId="13" borderId="1" xfId="3" applyNumberFormat="1" applyFont="1" applyFill="1" applyBorder="1" applyAlignment="1" applyProtection="1">
      <alignment horizontal="center" vertical="top" wrapText="1"/>
      <protection locked="0"/>
    </xf>
    <xf numFmtId="0" fontId="1" fillId="5" borderId="1" xfId="3" applyNumberFormat="1" applyFont="1" applyFill="1" applyBorder="1" applyAlignment="1" applyProtection="1">
      <alignment horizontal="center" vertical="top" wrapText="1"/>
    </xf>
    <xf numFmtId="43" fontId="1" fillId="5" borderId="1" xfId="3" applyNumberFormat="1" applyFont="1" applyFill="1" applyBorder="1" applyAlignment="1" applyProtection="1">
      <alignment horizontal="left" vertical="top" wrapText="1"/>
    </xf>
    <xf numFmtId="191" fontId="1" fillId="5" borderId="1" xfId="0" applyNumberFormat="1" applyFont="1" applyFill="1" applyBorder="1" applyProtection="1"/>
    <xf numFmtId="0" fontId="1" fillId="13" borderId="1" xfId="3" applyNumberFormat="1" applyFont="1" applyFill="1" applyBorder="1" applyAlignment="1" applyProtection="1">
      <alignment horizontal="center" vertical="top" wrapText="1"/>
    </xf>
    <xf numFmtId="189" fontId="1" fillId="5" borderId="1" xfId="3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2" fontId="7" fillId="0" borderId="0" xfId="1" applyNumberFormat="1" applyFont="1" applyAlignment="1">
      <alignment vertical="top"/>
    </xf>
    <xf numFmtId="0" fontId="6" fillId="0" borderId="0" xfId="1" applyFont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7" fillId="17" borderId="1" xfId="1" applyFont="1" applyFill="1" applyBorder="1" applyAlignment="1">
      <alignment horizontal="center" vertical="top" wrapText="1"/>
    </xf>
    <xf numFmtId="0" fontId="3" fillId="17" borderId="1" xfId="1" applyFont="1" applyFill="1" applyBorder="1" applyAlignment="1">
      <alignment horizontal="center" vertical="top" wrapText="1"/>
    </xf>
    <xf numFmtId="188" fontId="7" fillId="9" borderId="1" xfId="2" applyNumberFormat="1" applyFont="1" applyFill="1" applyBorder="1" applyAlignment="1" applyProtection="1">
      <alignment horizontal="center" vertical="top" wrapText="1"/>
      <protection locked="0"/>
    </xf>
    <xf numFmtId="188" fontId="7" fillId="0" borderId="1" xfId="2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88" fontId="6" fillId="0" borderId="1" xfId="2" applyNumberFormat="1" applyFont="1" applyBorder="1" applyAlignment="1" applyProtection="1">
      <alignment horizontal="center" vertical="top" wrapText="1"/>
      <protection locked="0"/>
    </xf>
    <xf numFmtId="0" fontId="6" fillId="0" borderId="0" xfId="1" applyFont="1" applyAlignment="1">
      <alignment vertical="top"/>
    </xf>
    <xf numFmtId="2" fontId="6" fillId="0" borderId="0" xfId="1" applyNumberFormat="1" applyFont="1" applyAlignment="1">
      <alignment vertical="top"/>
    </xf>
    <xf numFmtId="188" fontId="6" fillId="9" borderId="1" xfId="2" applyNumberFormat="1" applyFont="1" applyFill="1" applyBorder="1" applyAlignment="1">
      <alignment horizontal="center" vertical="top" wrapText="1"/>
    </xf>
    <xf numFmtId="0" fontId="6" fillId="8" borderId="1" xfId="1" applyFont="1" applyFill="1" applyBorder="1" applyAlignment="1">
      <alignment horizontal="center" vertical="top" wrapText="1"/>
    </xf>
    <xf numFmtId="188" fontId="6" fillId="8" borderId="1" xfId="2" applyNumberFormat="1" applyFont="1" applyFill="1" applyBorder="1" applyAlignment="1">
      <alignment horizontal="center" vertical="top" wrapText="1"/>
    </xf>
    <xf numFmtId="0" fontId="6" fillId="12" borderId="1" xfId="1" applyFont="1" applyFill="1" applyBorder="1" applyAlignment="1">
      <alignment horizontal="center" vertical="top" wrapText="1"/>
    </xf>
    <xf numFmtId="188" fontId="6" fillId="12" borderId="1" xfId="2" applyNumberFormat="1" applyFont="1" applyFill="1" applyBorder="1" applyAlignment="1">
      <alignment horizontal="center" vertical="top" wrapText="1"/>
    </xf>
    <xf numFmtId="189" fontId="7" fillId="9" borderId="1" xfId="3" applyNumberFormat="1" applyFont="1" applyFill="1" applyBorder="1" applyAlignment="1" applyProtection="1">
      <alignment horizontal="center" vertical="top" wrapText="1"/>
      <protection locked="0"/>
    </xf>
    <xf numFmtId="189" fontId="7" fillId="0" borderId="1" xfId="3" applyNumberFormat="1" applyFont="1" applyBorder="1" applyAlignment="1">
      <alignment horizontal="center" vertical="top" wrapText="1"/>
    </xf>
    <xf numFmtId="189" fontId="7" fillId="9" borderId="1" xfId="3" applyNumberFormat="1" applyFont="1" applyFill="1" applyBorder="1" applyAlignment="1">
      <alignment horizontal="center" vertical="top" wrapText="1"/>
    </xf>
    <xf numFmtId="189" fontId="6" fillId="0" borderId="1" xfId="3" applyNumberFormat="1" applyFont="1" applyBorder="1" applyAlignment="1" applyProtection="1">
      <alignment horizontal="center" vertical="top" wrapText="1"/>
      <protection locked="0"/>
    </xf>
    <xf numFmtId="189" fontId="6" fillId="9" borderId="1" xfId="3" applyNumberFormat="1" applyFont="1" applyFill="1" applyBorder="1" applyAlignment="1">
      <alignment horizontal="center" vertical="top" wrapText="1"/>
    </xf>
    <xf numFmtId="188" fontId="6" fillId="8" borderId="1" xfId="1" applyNumberFormat="1" applyFont="1" applyFill="1" applyBorder="1" applyAlignment="1">
      <alignment horizontal="center" vertical="top" wrapText="1"/>
    </xf>
    <xf numFmtId="188" fontId="6" fillId="12" borderId="1" xfId="1" applyNumberFormat="1" applyFont="1" applyFill="1" applyBorder="1" applyAlignment="1">
      <alignment horizontal="center" vertical="top" wrapText="1"/>
    </xf>
    <xf numFmtId="0" fontId="61" fillId="0" borderId="0" xfId="1" applyFont="1" applyFill="1" applyAlignment="1">
      <alignment horizontal="center" vertical="top" wrapText="1"/>
    </xf>
    <xf numFmtId="0" fontId="62" fillId="0" borderId="0" xfId="1" applyFont="1" applyFill="1" applyAlignment="1">
      <alignment vertical="top"/>
    </xf>
    <xf numFmtId="2" fontId="62" fillId="0" borderId="0" xfId="1" applyNumberFormat="1" applyFont="1" applyFill="1" applyAlignment="1">
      <alignment vertical="top"/>
    </xf>
    <xf numFmtId="0" fontId="7" fillId="5" borderId="1" xfId="1" applyFont="1" applyFill="1" applyBorder="1" applyAlignment="1">
      <alignment horizontal="center" vertical="top" wrapText="1"/>
    </xf>
    <xf numFmtId="188" fontId="7" fillId="5" borderId="1" xfId="2" applyNumberFormat="1" applyFont="1" applyFill="1" applyBorder="1" applyAlignment="1" applyProtection="1">
      <alignment horizontal="center" vertical="top" wrapText="1"/>
      <protection locked="0"/>
    </xf>
    <xf numFmtId="188" fontId="7" fillId="5" borderId="1" xfId="2" applyNumberFormat="1" applyFont="1" applyFill="1" applyBorder="1" applyAlignment="1">
      <alignment horizontal="center" vertical="top" wrapText="1"/>
    </xf>
    <xf numFmtId="188" fontId="6" fillId="5" borderId="1" xfId="2" applyNumberFormat="1" applyFont="1" applyFill="1" applyBorder="1" applyAlignment="1" applyProtection="1">
      <alignment horizontal="center" vertical="top" wrapText="1"/>
      <protection locked="0"/>
    </xf>
    <xf numFmtId="188" fontId="6" fillId="5" borderId="1" xfId="2" applyNumberFormat="1" applyFont="1" applyFill="1" applyBorder="1" applyAlignment="1">
      <alignment horizontal="center" vertical="top" wrapText="1"/>
    </xf>
    <xf numFmtId="0" fontId="7" fillId="7" borderId="1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188" fontId="6" fillId="5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 vertical="top" wrapText="1"/>
    </xf>
    <xf numFmtId="0" fontId="6" fillId="16" borderId="1" xfId="1" applyFont="1" applyFill="1" applyBorder="1" applyAlignment="1">
      <alignment horizontal="left" vertical="top" wrapText="1"/>
    </xf>
    <xf numFmtId="0" fontId="55" fillId="11" borderId="0" xfId="1" applyFont="1" applyFill="1" applyAlignment="1">
      <alignment horizontal="center" vertical="top" wrapText="1"/>
    </xf>
    <xf numFmtId="0" fontId="42" fillId="16" borderId="0" xfId="1" applyFont="1" applyFill="1" applyAlignment="1">
      <alignment horizontal="center" vertical="top" wrapText="1"/>
    </xf>
    <xf numFmtId="0" fontId="69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6" fillId="16" borderId="0" xfId="1" applyFont="1" applyFill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1" fillId="9" borderId="2" xfId="0" applyFont="1" applyFill="1" applyBorder="1" applyAlignment="1" applyProtection="1">
      <alignment horizontal="center" vertical="top" wrapText="1"/>
      <protection locked="0"/>
    </xf>
    <xf numFmtId="0" fontId="1" fillId="9" borderId="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left" vertical="top"/>
      <protection locked="0"/>
    </xf>
    <xf numFmtId="0" fontId="2" fillId="5" borderId="3" xfId="0" applyFont="1" applyFill="1" applyBorder="1" applyAlignment="1" applyProtection="1">
      <alignment horizontal="left" vertical="top"/>
      <protection locked="0"/>
    </xf>
    <xf numFmtId="0" fontId="2" fillId="5" borderId="4" xfId="0" applyFont="1" applyFill="1" applyBorder="1" applyAlignment="1" applyProtection="1">
      <alignment horizontal="left" vertical="top"/>
      <protection locked="0"/>
    </xf>
    <xf numFmtId="43" fontId="2" fillId="12" borderId="2" xfId="3" applyNumberFormat="1" applyFont="1" applyFill="1" applyBorder="1" applyAlignment="1" applyProtection="1">
      <alignment horizontal="center" vertical="top" wrapText="1"/>
    </xf>
    <xf numFmtId="43" fontId="2" fillId="12" borderId="4" xfId="3" applyNumberFormat="1" applyFont="1" applyFill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29" fillId="0" borderId="15" xfId="0" applyFont="1" applyBorder="1" applyAlignment="1" applyProtection="1">
      <alignment horizontal="center" vertical="top" wrapText="1"/>
      <protection locked="0"/>
    </xf>
    <xf numFmtId="0" fontId="2" fillId="15" borderId="2" xfId="0" applyFont="1" applyFill="1" applyBorder="1" applyAlignment="1" applyProtection="1">
      <alignment horizontal="center" vertical="top" wrapText="1"/>
      <protection locked="0"/>
    </xf>
    <xf numFmtId="0" fontId="2" fillId="15" borderId="4" xfId="0" applyFont="1" applyFill="1" applyBorder="1" applyAlignment="1" applyProtection="1">
      <alignment horizontal="center" vertical="top" wrapText="1"/>
      <protection locked="0"/>
    </xf>
    <xf numFmtId="0" fontId="32" fillId="4" borderId="0" xfId="0" applyFont="1" applyFill="1" applyBorder="1" applyAlignment="1" applyProtection="1">
      <alignment horizontal="left" vertical="top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34" xfId="0" applyFont="1" applyFill="1" applyBorder="1" applyAlignment="1" applyProtection="1">
      <alignment horizontal="center" vertical="top" wrapText="1"/>
      <protection locked="0"/>
    </xf>
    <xf numFmtId="0" fontId="2" fillId="15" borderId="35" xfId="0" applyFont="1" applyFill="1" applyBorder="1" applyAlignment="1" applyProtection="1">
      <alignment horizontal="center" vertical="top" wrapText="1"/>
      <protection locked="0"/>
    </xf>
    <xf numFmtId="0" fontId="2" fillId="15" borderId="3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left" vertical="top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56" fillId="5" borderId="1" xfId="0" applyFont="1" applyFill="1" applyBorder="1" applyAlignment="1" applyProtection="1">
      <alignment horizontal="center" vertical="top" wrapText="1"/>
      <protection locked="0"/>
    </xf>
    <xf numFmtId="0" fontId="56" fillId="5" borderId="14" xfId="0" applyFont="1" applyFill="1" applyBorder="1" applyAlignment="1" applyProtection="1">
      <alignment horizontal="center" vertical="top" wrapText="1"/>
      <protection locked="0"/>
    </xf>
    <xf numFmtId="0" fontId="29" fillId="0" borderId="26" xfId="0" applyFont="1" applyBorder="1" applyAlignment="1" applyProtection="1">
      <alignment horizontal="center" vertical="top" wrapText="1"/>
      <protection locked="0"/>
    </xf>
    <xf numFmtId="189" fontId="1" fillId="9" borderId="1" xfId="3" applyNumberFormat="1" applyFont="1" applyFill="1" applyBorder="1" applyAlignment="1" applyProtection="1">
      <alignment horizontal="center" vertical="top" wrapText="1"/>
      <protection locked="0"/>
    </xf>
    <xf numFmtId="189" fontId="1" fillId="5" borderId="1" xfId="3" applyNumberFormat="1" applyFont="1" applyFill="1" applyBorder="1" applyAlignment="1" applyProtection="1">
      <alignment horizontal="center" vertical="top" wrapText="1"/>
      <protection locked="0"/>
    </xf>
    <xf numFmtId="0" fontId="32" fillId="0" borderId="2" xfId="0" applyFont="1" applyFill="1" applyBorder="1" applyAlignment="1" applyProtection="1">
      <alignment horizontal="left" vertical="top" wrapText="1"/>
      <protection locked="0"/>
    </xf>
    <xf numFmtId="0" fontId="32" fillId="0" borderId="3" xfId="0" applyFont="1" applyFill="1" applyBorder="1" applyAlignment="1" applyProtection="1">
      <alignment horizontal="left" vertical="top" wrapText="1"/>
      <protection locked="0"/>
    </xf>
    <xf numFmtId="0" fontId="32" fillId="0" borderId="4" xfId="0" applyFont="1" applyFill="1" applyBorder="1" applyAlignment="1" applyProtection="1">
      <alignment horizontal="left" vertical="top" wrapText="1"/>
      <protection locked="0"/>
    </xf>
    <xf numFmtId="43" fontId="2" fillId="14" borderId="1" xfId="3" applyFont="1" applyFill="1" applyBorder="1" applyAlignment="1" applyProtection="1">
      <alignment horizontal="center" vertical="top" wrapText="1"/>
    </xf>
    <xf numFmtId="189" fontId="6" fillId="5" borderId="1" xfId="3" applyNumberFormat="1" applyFont="1" applyFill="1" applyBorder="1" applyAlignment="1" applyProtection="1">
      <alignment horizontal="center" vertical="top" wrapText="1"/>
      <protection locked="0"/>
    </xf>
    <xf numFmtId="189" fontId="2" fillId="5" borderId="1" xfId="3" applyNumberFormat="1" applyFont="1" applyFill="1" applyBorder="1" applyAlignment="1" applyProtection="1">
      <alignment horizontal="center" vertical="top" wrapText="1"/>
      <protection locked="0"/>
    </xf>
    <xf numFmtId="0" fontId="40" fillId="11" borderId="2" xfId="0" applyFont="1" applyFill="1" applyBorder="1" applyAlignment="1" applyProtection="1">
      <alignment horizontal="left" vertical="top" wrapText="1"/>
      <protection locked="0"/>
    </xf>
    <xf numFmtId="0" fontId="40" fillId="11" borderId="3" xfId="0" applyFont="1" applyFill="1" applyBorder="1" applyAlignment="1" applyProtection="1">
      <alignment horizontal="left" vertical="top" wrapText="1"/>
      <protection locked="0"/>
    </xf>
    <xf numFmtId="0" fontId="40" fillId="11" borderId="4" xfId="0" applyFont="1" applyFill="1" applyBorder="1" applyAlignment="1" applyProtection="1">
      <alignment horizontal="left" vertical="top" wrapText="1"/>
      <protection locked="0"/>
    </xf>
    <xf numFmtId="43" fontId="1" fillId="9" borderId="1" xfId="3" applyFont="1" applyFill="1" applyBorder="1" applyAlignment="1" applyProtection="1">
      <alignment horizontal="center" vertical="top" wrapText="1"/>
      <protection locked="0"/>
    </xf>
    <xf numFmtId="43" fontId="2" fillId="14" borderId="2" xfId="3" applyFont="1" applyFill="1" applyBorder="1" applyAlignment="1" applyProtection="1">
      <alignment horizontal="center" vertical="top" wrapText="1"/>
    </xf>
    <xf numFmtId="43" fontId="2" fillId="14" borderId="4" xfId="3" applyFont="1" applyFill="1" applyBorder="1" applyAlignment="1" applyProtection="1">
      <alignment horizontal="center" vertical="top" wrapText="1"/>
    </xf>
    <xf numFmtId="0" fontId="6" fillId="0" borderId="1" xfId="1" applyFont="1" applyBorder="1" applyAlignment="1" applyProtection="1">
      <alignment horizontal="center" vertical="top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5" borderId="1" xfId="3" applyNumberFormat="1" applyFont="1" applyFill="1" applyBorder="1" applyAlignment="1" applyProtection="1">
      <alignment horizontal="center" vertical="top" wrapText="1"/>
    </xf>
    <xf numFmtId="43" fontId="1" fillId="5" borderId="1" xfId="3" applyFont="1" applyFill="1" applyBorder="1" applyAlignment="1" applyProtection="1">
      <alignment horizontal="center" vertical="top" wrapText="1"/>
    </xf>
    <xf numFmtId="0" fontId="2" fillId="12" borderId="1" xfId="3" applyNumberFormat="1" applyFont="1" applyFill="1" applyBorder="1" applyAlignment="1" applyProtection="1">
      <alignment horizontal="center" vertical="top" wrapText="1"/>
    </xf>
    <xf numFmtId="43" fontId="2" fillId="12" borderId="1" xfId="3" applyFont="1" applyFill="1" applyBorder="1" applyAlignment="1" applyProtection="1">
      <alignment horizontal="center" vertical="top" wrapText="1"/>
    </xf>
    <xf numFmtId="0" fontId="39" fillId="4" borderId="0" xfId="0" applyFont="1" applyFill="1" applyBorder="1" applyAlignment="1" applyProtection="1">
      <alignment horizontal="left" vertical="top" wrapText="1"/>
      <protection locked="0"/>
    </xf>
    <xf numFmtId="189" fontId="28" fillId="9" borderId="1" xfId="3" applyNumberFormat="1" applyFont="1" applyFill="1" applyBorder="1" applyAlignment="1" applyProtection="1">
      <alignment horizontal="center" vertical="top"/>
      <protection locked="0"/>
    </xf>
    <xf numFmtId="0" fontId="35" fillId="0" borderId="0" xfId="0" applyFont="1" applyAlignment="1" applyProtection="1">
      <alignment horizontal="center" vertical="top" wrapText="1"/>
      <protection locked="0"/>
    </xf>
    <xf numFmtId="0" fontId="66" fillId="0" borderId="0" xfId="0" applyFont="1" applyAlignment="1" applyProtection="1">
      <alignment horizontal="center" vertical="top" wrapText="1"/>
      <protection locked="0"/>
    </xf>
    <xf numFmtId="0" fontId="32" fillId="4" borderId="12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75" fillId="5" borderId="6" xfId="0" applyFont="1" applyFill="1" applyBorder="1" applyAlignment="1" applyProtection="1">
      <alignment horizontal="center" vertical="top" wrapText="1"/>
      <protection locked="0"/>
    </xf>
    <xf numFmtId="0" fontId="75" fillId="5" borderId="11" xfId="0" applyFont="1" applyFill="1" applyBorder="1" applyAlignment="1" applyProtection="1">
      <alignment horizontal="center" vertical="top" wrapText="1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43" fontId="7" fillId="5" borderId="1" xfId="3" applyFont="1" applyFill="1" applyBorder="1" applyAlignment="1" applyProtection="1">
      <alignment horizontal="center" vertical="top" wrapText="1"/>
    </xf>
    <xf numFmtId="43" fontId="6" fillId="12" borderId="1" xfId="3" applyFont="1" applyFill="1" applyBorder="1" applyAlignment="1" applyProtection="1">
      <alignment horizontal="center" vertical="top" wrapText="1"/>
    </xf>
    <xf numFmtId="0" fontId="29" fillId="5" borderId="6" xfId="0" applyFont="1" applyFill="1" applyBorder="1" applyAlignment="1" applyProtection="1">
      <alignment horizontal="center" vertical="top" wrapText="1"/>
      <protection locked="0"/>
    </xf>
    <xf numFmtId="0" fontId="29" fillId="5" borderId="11" xfId="0" applyFont="1" applyFill="1" applyBorder="1" applyAlignment="1" applyProtection="1">
      <alignment horizontal="center" vertical="top" wrapText="1"/>
      <protection locked="0"/>
    </xf>
    <xf numFmtId="190" fontId="1" fillId="0" borderId="14" xfId="3" applyNumberFormat="1" applyFont="1" applyBorder="1" applyAlignment="1">
      <alignment horizontal="center" vertical="top" wrapText="1"/>
    </xf>
    <xf numFmtId="190" fontId="1" fillId="0" borderId="15" xfId="3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4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189" fontId="2" fillId="3" borderId="1" xfId="3" applyNumberFormat="1" applyFont="1" applyFill="1" applyBorder="1" applyAlignment="1">
      <alignment horizontal="center" vertical="top" wrapText="1"/>
    </xf>
    <xf numFmtId="0" fontId="78" fillId="11" borderId="0" xfId="1" applyFont="1" applyFill="1" applyAlignment="1">
      <alignment horizontal="center" vertical="top" wrapText="1"/>
    </xf>
    <xf numFmtId="0" fontId="71" fillId="7" borderId="1" xfId="1" applyFont="1" applyFill="1" applyBorder="1" applyAlignment="1">
      <alignment horizontal="center" vertical="top" wrapText="1"/>
    </xf>
    <xf numFmtId="0" fontId="71" fillId="7" borderId="1" xfId="1" applyFont="1" applyFill="1" applyBorder="1" applyAlignment="1">
      <alignment horizontal="center" vertical="top"/>
    </xf>
    <xf numFmtId="0" fontId="77" fillId="0" borderId="0" xfId="1" applyFont="1" applyAlignment="1">
      <alignment horizontal="center" vertical="top"/>
    </xf>
    <xf numFmtId="0" fontId="71" fillId="9" borderId="1" xfId="1" applyFont="1" applyFill="1" applyBorder="1" applyAlignment="1">
      <alignment horizontal="center" vertical="top" wrapText="1"/>
    </xf>
    <xf numFmtId="0" fontId="71" fillId="9" borderId="1" xfId="1" applyFont="1" applyFill="1" applyBorder="1" applyAlignment="1">
      <alignment horizontal="center" vertical="top"/>
    </xf>
    <xf numFmtId="0" fontId="9" fillId="0" borderId="6" xfId="1" applyFont="1" applyBorder="1" applyAlignment="1">
      <alignment horizontal="center" vertical="top" wrapText="1"/>
    </xf>
    <xf numFmtId="0" fontId="5" fillId="0" borderId="8" xfId="1" applyBorder="1" applyAlignment="1">
      <alignment vertical="top" wrapText="1"/>
    </xf>
    <xf numFmtId="0" fontId="5" fillId="0" borderId="11" xfId="1" applyBorder="1" applyAlignment="1">
      <alignment vertical="top" wrapText="1"/>
    </xf>
    <xf numFmtId="0" fontId="5" fillId="0" borderId="13" xfId="1" applyBorder="1" applyAlignment="1">
      <alignment vertical="top" wrapText="1"/>
    </xf>
    <xf numFmtId="0" fontId="9" fillId="0" borderId="2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15" fillId="0" borderId="6" xfId="1" applyFont="1" applyBorder="1" applyAlignment="1">
      <alignment horizontal="center" vertical="top" wrapText="1"/>
    </xf>
    <xf numFmtId="0" fontId="13" fillId="0" borderId="8" xfId="1" applyFont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13" fillId="0" borderId="13" xfId="1" applyFont="1" applyBorder="1" applyAlignment="1">
      <alignment vertical="top" wrapText="1"/>
    </xf>
    <xf numFmtId="0" fontId="15" fillId="0" borderId="2" xfId="1" applyFont="1" applyBorder="1" applyAlignment="1">
      <alignment horizontal="center" vertical="top"/>
    </xf>
    <xf numFmtId="0" fontId="15" fillId="0" borderId="3" xfId="1" applyFont="1" applyBorder="1" applyAlignment="1">
      <alignment horizontal="center" vertical="top"/>
    </xf>
    <xf numFmtId="0" fontId="15" fillId="0" borderId="4" xfId="1" applyFont="1" applyBorder="1" applyAlignment="1">
      <alignment horizontal="center" vertical="top"/>
    </xf>
    <xf numFmtId="0" fontId="18" fillId="0" borderId="6" xfId="1" applyFont="1" applyBorder="1" applyAlignment="1">
      <alignment horizontal="center" vertical="center" wrapText="1"/>
    </xf>
    <xf numFmtId="0" fontId="20" fillId="0" borderId="8" xfId="1" applyFont="1" applyBorder="1" applyAlignment="1">
      <alignment vertical="center" wrapText="1"/>
    </xf>
    <xf numFmtId="0" fontId="20" fillId="0" borderId="11" xfId="1" applyFont="1" applyBorder="1" applyAlignment="1">
      <alignment vertical="center" wrapText="1"/>
    </xf>
    <xf numFmtId="0" fontId="20" fillId="0" borderId="13" xfId="1" applyFont="1" applyBorder="1" applyAlignment="1">
      <alignment vertical="center" wrapText="1"/>
    </xf>
    <xf numFmtId="0" fontId="18" fillId="0" borderId="2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12" fillId="0" borderId="14" xfId="1" applyFont="1" applyBorder="1" applyAlignment="1">
      <alignment horizontal="center" vertical="center" wrapText="1"/>
    </xf>
    <xf numFmtId="0" fontId="13" fillId="0" borderId="14" xfId="1" applyFont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188" fontId="13" fillId="0" borderId="2" xfId="2" applyNumberFormat="1" applyFont="1" applyBorder="1" applyAlignment="1">
      <alignment horizontal="center" vertical="center" wrapText="1"/>
    </xf>
    <xf numFmtId="188" fontId="13" fillId="0" borderId="3" xfId="2" applyNumberFormat="1" applyFont="1" applyBorder="1" applyAlignment="1">
      <alignment horizontal="center" vertical="center" wrapText="1"/>
    </xf>
    <xf numFmtId="188" fontId="13" fillId="0" borderId="4" xfId="2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0" fontId="13" fillId="0" borderId="2" xfId="1" applyFont="1" applyBorder="1" applyAlignment="1">
      <alignment horizontal="center" vertical="top"/>
    </xf>
    <xf numFmtId="0" fontId="13" fillId="0" borderId="3" xfId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/>
    </xf>
    <xf numFmtId="0" fontId="9" fillId="0" borderId="0" xfId="1" applyFont="1" applyBorder="1" applyAlignment="1">
      <alignment vertical="top"/>
    </xf>
    <xf numFmtId="0" fontId="23" fillId="0" borderId="0" xfId="1" applyFont="1" applyBorder="1" applyAlignment="1">
      <alignment vertical="top"/>
    </xf>
    <xf numFmtId="0" fontId="12" fillId="0" borderId="2" xfId="1" applyFont="1" applyBorder="1" applyAlignment="1">
      <alignment horizontal="center" vertical="top"/>
    </xf>
    <xf numFmtId="0" fontId="12" fillId="0" borderId="3" xfId="1" applyFont="1" applyBorder="1" applyAlignment="1">
      <alignment horizontal="center" vertical="top"/>
    </xf>
    <xf numFmtId="0" fontId="12" fillId="0" borderId="4" xfId="1" applyFont="1" applyBorder="1" applyAlignment="1">
      <alignment horizontal="center" vertical="top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99"/>
      <color rgb="FFCCFFCC"/>
      <color rgb="FFFF99FF"/>
      <color rgb="FFCCECFF"/>
      <color rgb="FFFFFFCC"/>
      <color rgb="FF97FFFF"/>
      <color rgb="FFFF3399"/>
      <color rgb="FF8CF0FE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'2.แบบประเมินฯ(ฟอร์มเปล่า)'!$C$93</c:f>
              <c:strCache>
                <c:ptCount val="1"/>
                <c:pt idx="0">
                  <c:v>ค่าถ่วงน้ำหนัก (คะแนนเต็ม)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'2.แบบประเมินฯ(ฟอร์มเปล่า)'!$A$94:$A$98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'2.แบบประเมินฯ(ฟอร์มเปล่า)'!$C$94:$C$98</c:f>
              <c:numCache>
                <c:formatCode>_(* #,##0.00_);_(* \(#,##0.00\);_(* "-"??_);_(@_)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12.5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C3-A5F9-17B52565191D}"/>
            </c:ext>
          </c:extLst>
        </c:ser>
        <c:ser>
          <c:idx val="1"/>
          <c:order val="1"/>
          <c:tx>
            <c:strRef>
              <c:f>'2.แบบประเมินฯ(ฟอร์มเปล่า)'!$D$93</c:f>
              <c:strCache>
                <c:ptCount val="1"/>
                <c:pt idx="0">
                  <c:v>คะแนนประเมินตนเอง (ปรับค่า)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'2.แบบประเมินฯ(ฟอร์มเปล่า)'!$A$94:$A$98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'2.แบบประเมินฯ(ฟอร์มเปล่า)'!$D$94:$D$98</c:f>
              <c:numCache>
                <c:formatCode>_-* #,##0.00_-;\-* #,##0.00_-;_-* "-"???_-;_-@_-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2-4EC3-A5F9-17B52565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550351"/>
        <c:axId val="1131553679"/>
      </c:radarChart>
      <c:catAx>
        <c:axId val="11315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3679"/>
        <c:crosses val="autoZero"/>
        <c:auto val="1"/>
        <c:lblAlgn val="ctr"/>
        <c:lblOffset val="100"/>
        <c:noMultiLvlLbl val="0"/>
      </c:catAx>
      <c:valAx>
        <c:axId val="113155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'3.แบบประเมินฯ(ตัวอย่าง)'!$C$94</c:f>
              <c:strCache>
                <c:ptCount val="1"/>
                <c:pt idx="0">
                  <c:v>ค่าถ่วงน้ำหนัก (คะแนนเต็ม)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'3.แบบประเมินฯ(ตัวอย่าง)'!$A$95:$A$99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'3.แบบประเมินฯ(ตัวอย่าง)'!$C$95:$C$99</c:f>
              <c:numCache>
                <c:formatCode>_(* #,##0.00_);_(* \(#,##0.00\);_(* "-"??_);_(@_)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12.5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7-4E8A-AB88-1271CEA92041}"/>
            </c:ext>
          </c:extLst>
        </c:ser>
        <c:ser>
          <c:idx val="1"/>
          <c:order val="1"/>
          <c:tx>
            <c:strRef>
              <c:f>'3.แบบประเมินฯ(ตัวอย่าง)'!$D$94</c:f>
              <c:strCache>
                <c:ptCount val="1"/>
                <c:pt idx="0">
                  <c:v>คะแนนประเมินตนเอง (ปรับค่า)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'3.แบบประเมินฯ(ตัวอย่าง)'!$A$95:$A$99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'3.แบบประเมินฯ(ตัวอย่าง)'!$D$95:$D$99</c:f>
              <c:numCache>
                <c:formatCode>_-* #,##0.00_-;\-* #,##0.00_-;_-* "-"???_-;_-@_-</c:formatCode>
                <c:ptCount val="5"/>
                <c:pt idx="0">
                  <c:v>15</c:v>
                </c:pt>
                <c:pt idx="1">
                  <c:v>12.5</c:v>
                </c:pt>
                <c:pt idx="2">
                  <c:v>25</c:v>
                </c:pt>
                <c:pt idx="3">
                  <c:v>12.5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7-4E8A-AB88-1271CE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550351"/>
        <c:axId val="1131553679"/>
      </c:radarChart>
      <c:catAx>
        <c:axId val="11315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3679"/>
        <c:crosses val="autoZero"/>
        <c:auto val="1"/>
        <c:lblAlgn val="ctr"/>
        <c:lblOffset val="100"/>
        <c:noMultiLvlLbl val="0"/>
      </c:catAx>
      <c:valAx>
        <c:axId val="113155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25</xdr:row>
      <xdr:rowOff>0</xdr:rowOff>
    </xdr:from>
    <xdr:to>
      <xdr:col>6</xdr:col>
      <xdr:colOff>228867</xdr:colOff>
      <xdr:row>25</xdr:row>
      <xdr:rowOff>320040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70320" y="9265920"/>
          <a:ext cx="305067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</a:p>
      </xdr:txBody>
    </xdr:sp>
    <xdr:clientData/>
  </xdr:twoCellAnchor>
  <xdr:twoCellAnchor>
    <xdr:from>
      <xdr:col>0</xdr:col>
      <xdr:colOff>533400</xdr:colOff>
      <xdr:row>100</xdr:row>
      <xdr:rowOff>76200</xdr:rowOff>
    </xdr:from>
    <xdr:to>
      <xdr:col>10</xdr:col>
      <xdr:colOff>466725</xdr:colOff>
      <xdr:row>116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870853</xdr:colOff>
      <xdr:row>25</xdr:row>
      <xdr:rowOff>0</xdr:rowOff>
    </xdr:from>
    <xdr:to>
      <xdr:col>6</xdr:col>
      <xdr:colOff>228867</xdr:colOff>
      <xdr:row>25</xdr:row>
      <xdr:rowOff>260438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48693" y="8679180"/>
          <a:ext cx="226694" cy="260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</a:p>
      </xdr:txBody>
    </xdr:sp>
    <xdr:clientData/>
  </xdr:twoCellAnchor>
  <xdr:twoCellAnchor>
    <xdr:from>
      <xdr:col>0</xdr:col>
      <xdr:colOff>533400</xdr:colOff>
      <xdr:row>101</xdr:row>
      <xdr:rowOff>76200</xdr:rowOff>
    </xdr:from>
    <xdr:to>
      <xdr:col>10</xdr:col>
      <xdr:colOff>466725</xdr:colOff>
      <xdr:row>117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304800</xdr:rowOff>
    </xdr:from>
    <xdr:to>
      <xdr:col>16</xdr:col>
      <xdr:colOff>294581</xdr:colOff>
      <xdr:row>11</xdr:row>
      <xdr:rowOff>238669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47680" y="304800"/>
          <a:ext cx="5565081" cy="3786626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16</xdr:col>
      <xdr:colOff>469900</xdr:colOff>
      <xdr:row>0</xdr:row>
      <xdr:rowOff>292100</xdr:rowOff>
    </xdr:from>
    <xdr:to>
      <xdr:col>26</xdr:col>
      <xdr:colOff>532709</xdr:colOff>
      <xdr:row>12</xdr:row>
      <xdr:rowOff>9005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88080" y="292100"/>
          <a:ext cx="5549209" cy="3834245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6</xdr:col>
      <xdr:colOff>254000</xdr:colOff>
      <xdr:row>12</xdr:row>
      <xdr:rowOff>292100</xdr:rowOff>
    </xdr:from>
    <xdr:to>
      <xdr:col>16</xdr:col>
      <xdr:colOff>208867</xdr:colOff>
      <xdr:row>27</xdr:row>
      <xdr:rowOff>38361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47680" y="4345940"/>
          <a:ext cx="5479367" cy="4617134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16</xdr:col>
      <xdr:colOff>463550</xdr:colOff>
      <xdr:row>12</xdr:row>
      <xdr:rowOff>285750</xdr:rowOff>
    </xdr:from>
    <xdr:to>
      <xdr:col>26</xdr:col>
      <xdr:colOff>440645</xdr:colOff>
      <xdr:row>26</xdr:row>
      <xdr:rowOff>131523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81730" y="4339590"/>
          <a:ext cx="5463495" cy="4393643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292100</xdr:colOff>
      <xdr:row>0</xdr:row>
      <xdr:rowOff>203200</xdr:rowOff>
    </xdr:from>
    <xdr:to>
      <xdr:col>18</xdr:col>
      <xdr:colOff>243781</xdr:colOff>
      <xdr:row>17</xdr:row>
      <xdr:rowOff>164586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8500" y="203200"/>
          <a:ext cx="5552381" cy="4114286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18</xdr:col>
      <xdr:colOff>419100</xdr:colOff>
      <xdr:row>0</xdr:row>
      <xdr:rowOff>190500</xdr:rowOff>
    </xdr:from>
    <xdr:to>
      <xdr:col>27</xdr:col>
      <xdr:colOff>342209</xdr:colOff>
      <xdr:row>17</xdr:row>
      <xdr:rowOff>199505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56200" y="190500"/>
          <a:ext cx="5523809" cy="4161905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9</xdr:col>
      <xdr:colOff>330200</xdr:colOff>
      <xdr:row>18</xdr:row>
      <xdr:rowOff>190500</xdr:rowOff>
    </xdr:from>
    <xdr:to>
      <xdr:col>18</xdr:col>
      <xdr:colOff>196167</xdr:colOff>
      <xdr:row>37</xdr:row>
      <xdr:rowOff>62914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4584700"/>
          <a:ext cx="5466667" cy="4685714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18</xdr:col>
      <xdr:colOff>469900</xdr:colOff>
      <xdr:row>18</xdr:row>
      <xdr:rowOff>165100</xdr:rowOff>
    </xdr:from>
    <xdr:to>
      <xdr:col>27</xdr:col>
      <xdr:colOff>307295</xdr:colOff>
      <xdr:row>36</xdr:row>
      <xdr:rowOff>126443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0" y="4559300"/>
          <a:ext cx="5438095" cy="4457143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7FFFF"/>
  </sheetPr>
  <dimension ref="A1:E20"/>
  <sheetViews>
    <sheetView tabSelected="1" zoomScale="70" zoomScaleNormal="70" zoomScaleSheetLayoutView="90" zoomScalePageLayoutView="110" workbookViewId="0">
      <selection activeCell="B14" sqref="B14"/>
    </sheetView>
  </sheetViews>
  <sheetFormatPr defaultColWidth="8.33203125" defaultRowHeight="20.5" x14ac:dyDescent="0.3"/>
  <cols>
    <col min="1" max="1" width="45.75" style="452" customWidth="1"/>
    <col min="2" max="2" width="29.9140625" style="451" customWidth="1"/>
    <col min="3" max="4" width="16.33203125" style="451" customWidth="1"/>
    <col min="5" max="5" width="57.58203125" style="451" customWidth="1"/>
    <col min="6" max="6" width="8.33203125" style="451" customWidth="1"/>
    <col min="7" max="16384" width="8.33203125" style="451"/>
  </cols>
  <sheetData>
    <row r="1" spans="1:5" ht="25.5" x14ac:dyDescent="0.3">
      <c r="A1" s="522" t="s">
        <v>470</v>
      </c>
      <c r="B1" s="522"/>
      <c r="C1" s="522"/>
      <c r="D1" s="522"/>
      <c r="E1" s="522"/>
    </row>
    <row r="2" spans="1:5" ht="25.75" customHeight="1" x14ac:dyDescent="0.3">
      <c r="A2" s="523" t="s">
        <v>524</v>
      </c>
      <c r="B2" s="523"/>
      <c r="C2" s="523"/>
      <c r="D2" s="523"/>
      <c r="E2" s="523"/>
    </row>
    <row r="3" spans="1:5" ht="21" customHeight="1" x14ac:dyDescent="0.3">
      <c r="A3" s="524" t="s">
        <v>398</v>
      </c>
      <c r="B3" s="524"/>
      <c r="C3" s="524"/>
      <c r="D3" s="524"/>
      <c r="E3" s="524"/>
    </row>
    <row r="4" spans="1:5" x14ac:dyDescent="0.3">
      <c r="A4" s="454"/>
      <c r="B4" s="454"/>
      <c r="C4" s="454"/>
      <c r="D4" s="454"/>
    </row>
    <row r="5" spans="1:5" ht="41" x14ac:dyDescent="0.3">
      <c r="A5" s="453" t="s">
        <v>471</v>
      </c>
      <c r="B5" s="453" t="s">
        <v>472</v>
      </c>
      <c r="C5" s="453" t="s">
        <v>473</v>
      </c>
      <c r="D5" s="453" t="s">
        <v>474</v>
      </c>
      <c r="E5" s="453" t="s">
        <v>5</v>
      </c>
    </row>
    <row r="6" spans="1:5" ht="21" customHeight="1" x14ac:dyDescent="0.3">
      <c r="A6" s="520" t="s">
        <v>517</v>
      </c>
      <c r="B6" s="520"/>
      <c r="C6" s="520"/>
      <c r="D6" s="520"/>
      <c r="E6" s="520"/>
    </row>
    <row r="7" spans="1:5" x14ac:dyDescent="0.3">
      <c r="A7" s="462" t="s">
        <v>518</v>
      </c>
      <c r="B7" s="455" t="s">
        <v>527</v>
      </c>
      <c r="C7" s="456" t="s">
        <v>475</v>
      </c>
      <c r="D7" s="456" t="s">
        <v>475</v>
      </c>
      <c r="E7" s="455"/>
    </row>
    <row r="8" spans="1:5" x14ac:dyDescent="0.3">
      <c r="A8" s="463"/>
      <c r="B8" s="455" t="s">
        <v>528</v>
      </c>
      <c r="C8" s="525" t="s">
        <v>476</v>
      </c>
      <c r="D8" s="525"/>
      <c r="E8" s="455"/>
    </row>
    <row r="9" spans="1:5" x14ac:dyDescent="0.3">
      <c r="A9" s="464"/>
      <c r="B9" s="455" t="s">
        <v>477</v>
      </c>
      <c r="C9" s="525" t="s">
        <v>478</v>
      </c>
      <c r="D9" s="525"/>
      <c r="E9" s="455"/>
    </row>
    <row r="10" spans="1:5" ht="21" customHeight="1" x14ac:dyDescent="0.3">
      <c r="A10" s="526" t="s">
        <v>399</v>
      </c>
      <c r="B10" s="526"/>
      <c r="C10" s="526"/>
      <c r="D10" s="526"/>
      <c r="E10" s="526"/>
    </row>
    <row r="11" spans="1:5" x14ac:dyDescent="0.3">
      <c r="A11" s="465" t="s">
        <v>486</v>
      </c>
      <c r="B11" s="455" t="s">
        <v>531</v>
      </c>
      <c r="C11" s="456" t="s">
        <v>475</v>
      </c>
      <c r="D11" s="456" t="s">
        <v>475</v>
      </c>
      <c r="E11" s="455"/>
    </row>
    <row r="12" spans="1:5" x14ac:dyDescent="0.3">
      <c r="A12" s="519" t="s">
        <v>483</v>
      </c>
      <c r="B12" s="455" t="s">
        <v>479</v>
      </c>
      <c r="C12" s="456" t="s">
        <v>475</v>
      </c>
      <c r="D12" s="455"/>
      <c r="E12" s="455"/>
    </row>
    <row r="13" spans="1:5" x14ac:dyDescent="0.3">
      <c r="A13" s="519"/>
      <c r="B13" s="455" t="s">
        <v>480</v>
      </c>
      <c r="C13" s="456" t="s">
        <v>475</v>
      </c>
      <c r="D13" s="455"/>
      <c r="E13" s="455"/>
    </row>
    <row r="14" spans="1:5" ht="55.25" customHeight="1" x14ac:dyDescent="0.3">
      <c r="A14" s="519"/>
      <c r="B14" s="455" t="s">
        <v>481</v>
      </c>
      <c r="C14" s="455"/>
      <c r="D14" s="456" t="s">
        <v>475</v>
      </c>
      <c r="E14" s="527" t="s">
        <v>400</v>
      </c>
    </row>
    <row r="15" spans="1:5" ht="55.25" customHeight="1" x14ac:dyDescent="0.3">
      <c r="A15" s="519"/>
      <c r="B15" s="455" t="s">
        <v>482</v>
      </c>
      <c r="C15" s="455"/>
      <c r="D15" s="456" t="s">
        <v>475</v>
      </c>
      <c r="E15" s="527"/>
    </row>
    <row r="16" spans="1:5" s="450" customFormat="1" ht="46.25" customHeight="1" x14ac:dyDescent="0.3">
      <c r="A16" s="519" t="s">
        <v>401</v>
      </c>
      <c r="B16" s="519"/>
      <c r="C16" s="519"/>
      <c r="D16" s="519"/>
      <c r="E16" s="519"/>
    </row>
    <row r="17" spans="1:5" s="450" customFormat="1" x14ac:dyDescent="0.3">
      <c r="A17" s="520" t="s">
        <v>449</v>
      </c>
      <c r="B17" s="520"/>
      <c r="C17" s="520"/>
      <c r="D17" s="520"/>
      <c r="E17" s="520"/>
    </row>
    <row r="18" spans="1:5" ht="112.25" customHeight="1" x14ac:dyDescent="0.3">
      <c r="A18" s="465" t="s">
        <v>487</v>
      </c>
      <c r="B18" s="455" t="s">
        <v>484</v>
      </c>
      <c r="C18" s="456" t="s">
        <v>475</v>
      </c>
      <c r="D18" s="456" t="s">
        <v>475</v>
      </c>
      <c r="E18" s="455" t="s">
        <v>485</v>
      </c>
    </row>
    <row r="20" spans="1:5" x14ac:dyDescent="0.3">
      <c r="A20" s="521" t="s">
        <v>402</v>
      </c>
      <c r="B20" s="521"/>
      <c r="C20" s="521"/>
      <c r="D20" s="521"/>
      <c r="E20" s="521"/>
    </row>
  </sheetData>
  <mergeCells count="12">
    <mergeCell ref="A16:E16"/>
    <mergeCell ref="A12:A15"/>
    <mergeCell ref="A17:E17"/>
    <mergeCell ref="A20:E20"/>
    <mergeCell ref="A1:E1"/>
    <mergeCell ref="A2:E2"/>
    <mergeCell ref="A3:E3"/>
    <mergeCell ref="C9:D9"/>
    <mergeCell ref="A10:E10"/>
    <mergeCell ref="E14:E15"/>
    <mergeCell ref="A6:E6"/>
    <mergeCell ref="C8:D8"/>
  </mergeCells>
  <pageMargins left="0.51181102362204722" right="0.51181102362204722" top="0.55118110236220474" bottom="0.35433070866141736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B32"/>
  <sheetViews>
    <sheetView zoomScale="80" zoomScaleNormal="80" zoomScalePageLayoutView="80" workbookViewId="0">
      <selection activeCell="E11" sqref="E11"/>
    </sheetView>
  </sheetViews>
  <sheetFormatPr defaultColWidth="8.75" defaultRowHeight="20.5" x14ac:dyDescent="0.45"/>
  <cols>
    <col min="1" max="1" width="107" style="200" customWidth="1"/>
    <col min="2" max="2" width="7.25" style="200" customWidth="1"/>
    <col min="3" max="16384" width="8.75" style="1"/>
  </cols>
  <sheetData>
    <row r="1" spans="1:2" s="198" customFormat="1" x14ac:dyDescent="0.45">
      <c r="A1" s="220" t="s">
        <v>406</v>
      </c>
      <c r="B1" s="220"/>
    </row>
    <row r="2" spans="1:2" s="198" customFormat="1" x14ac:dyDescent="0.45">
      <c r="A2" s="221"/>
      <c r="B2" s="221"/>
    </row>
    <row r="3" spans="1:2" s="198" customFormat="1" ht="41" x14ac:dyDescent="0.45">
      <c r="A3" s="221" t="s">
        <v>458</v>
      </c>
      <c r="B3" s="221"/>
    </row>
    <row r="4" spans="1:2" s="198" customFormat="1" x14ac:dyDescent="0.45">
      <c r="A4" s="221"/>
      <c r="B4" s="221"/>
    </row>
    <row r="5" spans="1:2" s="198" customFormat="1" x14ac:dyDescent="0.45">
      <c r="A5" s="5" t="s">
        <v>450</v>
      </c>
      <c r="B5" s="5"/>
    </row>
    <row r="6" spans="1:2" s="198" customFormat="1" x14ac:dyDescent="0.45">
      <c r="A6" s="5"/>
      <c r="B6" s="5"/>
    </row>
    <row r="7" spans="1:2" s="198" customFormat="1" x14ac:dyDescent="0.45">
      <c r="A7" s="5"/>
      <c r="B7" s="5"/>
    </row>
    <row r="8" spans="1:2" s="197" customFormat="1" x14ac:dyDescent="0.3">
      <c r="A8" s="222" t="s">
        <v>6</v>
      </c>
      <c r="B8" s="222"/>
    </row>
    <row r="9" spans="1:2" s="218" customFormat="1" ht="56" customHeight="1" x14ac:dyDescent="0.45">
      <c r="A9" s="223" t="s">
        <v>403</v>
      </c>
      <c r="B9" s="223"/>
    </row>
    <row r="10" spans="1:2" s="218" customFormat="1" x14ac:dyDescent="0.3">
      <c r="A10" s="224" t="s">
        <v>404</v>
      </c>
      <c r="B10" s="224"/>
    </row>
    <row r="11" spans="1:2" s="197" customFormat="1" x14ac:dyDescent="0.3">
      <c r="A11" s="222" t="s">
        <v>405</v>
      </c>
      <c r="B11" s="222"/>
    </row>
    <row r="12" spans="1:2" s="2" customFormat="1" x14ac:dyDescent="0.3">
      <c r="A12" s="219"/>
      <c r="B12" s="219"/>
    </row>
    <row r="13" spans="1:2" s="2" customFormat="1" x14ac:dyDescent="0.3">
      <c r="A13" s="3"/>
      <c r="B13" s="3"/>
    </row>
    <row r="14" spans="1:2" s="2" customFormat="1" x14ac:dyDescent="0.3">
      <c r="A14" s="3"/>
      <c r="B14" s="3"/>
    </row>
    <row r="15" spans="1:2" s="2" customFormat="1" x14ac:dyDescent="0.3">
      <c r="A15" s="3"/>
      <c r="B15" s="3"/>
    </row>
    <row r="16" spans="1:2" s="2" customFormat="1" x14ac:dyDescent="0.3">
      <c r="A16" s="3"/>
      <c r="B16" s="3"/>
    </row>
    <row r="17" spans="1:2" s="2" customFormat="1" x14ac:dyDescent="0.3">
      <c r="A17" s="3"/>
      <c r="B17" s="3"/>
    </row>
    <row r="18" spans="1:2" s="2" customFormat="1" x14ac:dyDescent="0.3">
      <c r="A18" s="3"/>
      <c r="B18" s="3"/>
    </row>
    <row r="19" spans="1:2" s="2" customFormat="1" x14ac:dyDescent="0.3">
      <c r="A19" s="3"/>
      <c r="B19" s="3"/>
    </row>
    <row r="20" spans="1:2" s="2" customFormat="1" x14ac:dyDescent="0.3">
      <c r="A20" s="3"/>
      <c r="B20" s="3"/>
    </row>
    <row r="21" spans="1:2" s="2" customFormat="1" x14ac:dyDescent="0.3">
      <c r="A21" s="3"/>
      <c r="B21" s="3"/>
    </row>
    <row r="22" spans="1:2" s="2" customFormat="1" x14ac:dyDescent="0.3">
      <c r="A22" s="3"/>
      <c r="B22" s="3"/>
    </row>
    <row r="23" spans="1:2" s="2" customFormat="1" x14ac:dyDescent="0.3">
      <c r="A23" s="3"/>
      <c r="B23" s="3"/>
    </row>
    <row r="24" spans="1:2" s="2" customFormat="1" x14ac:dyDescent="0.3">
      <c r="A24" s="3"/>
      <c r="B24" s="3"/>
    </row>
    <row r="25" spans="1:2" s="2" customFormat="1" x14ac:dyDescent="0.3">
      <c r="A25" s="3"/>
      <c r="B25" s="3"/>
    </row>
    <row r="26" spans="1:2" s="2" customFormat="1" x14ac:dyDescent="0.3">
      <c r="A26" s="3"/>
      <c r="B26" s="3"/>
    </row>
    <row r="27" spans="1:2" s="2" customFormat="1" x14ac:dyDescent="0.3">
      <c r="A27" s="3"/>
      <c r="B27" s="3"/>
    </row>
    <row r="28" spans="1:2" s="2" customFormat="1" x14ac:dyDescent="0.3">
      <c r="A28" s="3"/>
      <c r="B28" s="3"/>
    </row>
    <row r="29" spans="1:2" s="2" customFormat="1" x14ac:dyDescent="0.3">
      <c r="A29" s="3"/>
      <c r="B29" s="3"/>
    </row>
    <row r="30" spans="1:2" s="2" customFormat="1" x14ac:dyDescent="0.3">
      <c r="A30" s="3"/>
      <c r="B30" s="3"/>
    </row>
    <row r="31" spans="1:2" s="2" customFormat="1" x14ac:dyDescent="0.3">
      <c r="A31" s="3"/>
      <c r="B31" s="3"/>
    </row>
    <row r="32" spans="1:2" s="2" customFormat="1" x14ac:dyDescent="0.3">
      <c r="A32" s="200"/>
      <c r="B32" s="200"/>
    </row>
  </sheetData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O121"/>
  <sheetViews>
    <sheetView view="pageBreakPreview" zoomScale="65" zoomScaleNormal="65" zoomScaleSheetLayoutView="65" zoomScalePageLayoutView="80" workbookViewId="0">
      <selection activeCell="C4" sqref="C4:E4"/>
    </sheetView>
  </sheetViews>
  <sheetFormatPr defaultColWidth="8.75" defaultRowHeight="20.5" x14ac:dyDescent="0.45"/>
  <cols>
    <col min="1" max="1" width="44" style="248" customWidth="1"/>
    <col min="2" max="4" width="10" style="248" customWidth="1"/>
    <col min="5" max="7" width="10" style="232" customWidth="1"/>
    <col min="8" max="8" width="7.6640625" style="314" customWidth="1"/>
    <col min="9" max="9" width="7.4140625" style="314" customWidth="1"/>
    <col min="10" max="10" width="4.25" style="249" customWidth="1"/>
    <col min="11" max="11" width="21" style="232" customWidth="1"/>
    <col min="12" max="12" width="10.08203125" style="232" customWidth="1"/>
    <col min="13" max="13" width="59.25" style="232" customWidth="1"/>
    <col min="14" max="14" width="17" style="232" customWidth="1"/>
    <col min="15" max="16384" width="8.75" style="232"/>
  </cols>
  <sheetData>
    <row r="1" spans="1:14" ht="25.5" x14ac:dyDescent="0.45">
      <c r="A1" s="579"/>
      <c r="B1" s="579"/>
      <c r="C1" s="579"/>
      <c r="D1" s="579"/>
      <c r="E1" s="579"/>
      <c r="F1" s="579"/>
      <c r="G1" s="579"/>
      <c r="H1" s="228"/>
      <c r="I1" s="228"/>
      <c r="J1" s="229"/>
      <c r="K1" s="230" t="s">
        <v>360</v>
      </c>
      <c r="L1" s="231"/>
      <c r="M1" s="249"/>
      <c r="N1" s="249"/>
    </row>
    <row r="2" spans="1:14" ht="48.65" customHeight="1" x14ac:dyDescent="0.45">
      <c r="A2" s="580" t="s">
        <v>539</v>
      </c>
      <c r="B2" s="580"/>
      <c r="C2" s="580"/>
      <c r="D2" s="580"/>
      <c r="E2" s="580"/>
      <c r="F2" s="580"/>
      <c r="G2" s="580"/>
      <c r="H2" s="233"/>
      <c r="I2" s="233"/>
      <c r="J2" s="234"/>
      <c r="K2" s="235" t="s">
        <v>359</v>
      </c>
    </row>
    <row r="3" spans="1:14" x14ac:dyDescent="0.45">
      <c r="A3" s="581" t="s">
        <v>297</v>
      </c>
      <c r="B3" s="581"/>
      <c r="C3" s="581"/>
      <c r="D3" s="581"/>
      <c r="E3" s="581"/>
      <c r="F3" s="581"/>
      <c r="G3" s="581"/>
      <c r="H3" s="236"/>
      <c r="I3" s="236"/>
      <c r="J3" s="237"/>
      <c r="K3" s="238" t="s">
        <v>372</v>
      </c>
    </row>
    <row r="4" spans="1:14" ht="58.25" customHeight="1" x14ac:dyDescent="0.45">
      <c r="A4" s="582" t="s">
        <v>0</v>
      </c>
      <c r="B4" s="584" t="s">
        <v>334</v>
      </c>
      <c r="C4" s="586" t="s">
        <v>440</v>
      </c>
      <c r="D4" s="586"/>
      <c r="E4" s="586"/>
      <c r="F4" s="587" t="s">
        <v>442</v>
      </c>
      <c r="G4" s="588"/>
      <c r="H4" s="239"/>
      <c r="I4" s="340"/>
      <c r="J4" s="239"/>
      <c r="K4" s="374" t="s">
        <v>370</v>
      </c>
    </row>
    <row r="5" spans="1:14" ht="74" customHeight="1" x14ac:dyDescent="0.45">
      <c r="A5" s="583"/>
      <c r="B5" s="585"/>
      <c r="C5" s="370" t="s">
        <v>441</v>
      </c>
      <c r="D5" s="362" t="s">
        <v>390</v>
      </c>
      <c r="E5" s="362" t="s">
        <v>415</v>
      </c>
      <c r="F5" s="589"/>
      <c r="G5" s="590"/>
      <c r="H5" s="239"/>
      <c r="I5" s="340"/>
      <c r="J5" s="239"/>
      <c r="K5" s="374"/>
    </row>
    <row r="6" spans="1:14" ht="41" x14ac:dyDescent="0.45">
      <c r="A6" s="469" t="s">
        <v>530</v>
      </c>
      <c r="B6" s="242"/>
      <c r="C6" s="242"/>
      <c r="D6" s="242"/>
      <c r="E6" s="242"/>
      <c r="F6" s="573" t="e">
        <f>(D6+E6)*100/B6</f>
        <v>#DIV/0!</v>
      </c>
      <c r="G6" s="574"/>
      <c r="H6" s="243"/>
      <c r="I6" s="341"/>
      <c r="J6" s="243"/>
      <c r="K6" s="244"/>
      <c r="M6" s="368"/>
    </row>
    <row r="7" spans="1:14" x14ac:dyDescent="0.45">
      <c r="A7" s="241" t="s">
        <v>296</v>
      </c>
      <c r="B7" s="242"/>
      <c r="C7" s="242"/>
      <c r="D7" s="242"/>
      <c r="E7" s="242"/>
      <c r="F7" s="573" t="e">
        <f>(D7+E7)*100/B7</f>
        <v>#DIV/0!</v>
      </c>
      <c r="G7" s="574"/>
      <c r="H7" s="243"/>
      <c r="I7" s="341"/>
      <c r="J7" s="243"/>
      <c r="K7" s="245"/>
    </row>
    <row r="8" spans="1:14" ht="25.5" x14ac:dyDescent="0.45">
      <c r="A8" s="371" t="s">
        <v>298</v>
      </c>
      <c r="B8" s="390">
        <f>SUM(B6:B7)</f>
        <v>0</v>
      </c>
      <c r="C8" s="390">
        <f>SUM(C6:C7)</f>
        <v>0</v>
      </c>
      <c r="D8" s="390">
        <f>SUM(D6:D7)</f>
        <v>0</v>
      </c>
      <c r="E8" s="390">
        <f>SUM(E6:E7)</f>
        <v>0</v>
      </c>
      <c r="F8" s="575" t="e">
        <f>(D8+E8)*100/B8</f>
        <v>#DIV/0!</v>
      </c>
      <c r="G8" s="576"/>
      <c r="H8" s="247"/>
      <c r="I8" s="342"/>
      <c r="J8" s="247"/>
      <c r="K8" s="227" t="str">
        <f>IF(D8&gt;0,"1",IF(E8&gt;0,"3","5"))</f>
        <v>5</v>
      </c>
    </row>
    <row r="9" spans="1:14" x14ac:dyDescent="0.45">
      <c r="H9" s="249"/>
    </row>
    <row r="10" spans="1:14" x14ac:dyDescent="0.45">
      <c r="A10" s="577" t="s">
        <v>529</v>
      </c>
      <c r="B10" s="577"/>
      <c r="C10" s="577"/>
      <c r="D10" s="577"/>
      <c r="E10" s="577"/>
      <c r="F10" s="577"/>
      <c r="G10" s="577"/>
      <c r="H10" s="377"/>
      <c r="I10" s="236"/>
      <c r="J10" s="237"/>
      <c r="K10" s="237"/>
    </row>
    <row r="11" spans="1:14" x14ac:dyDescent="0.45">
      <c r="A11" s="466" t="s">
        <v>459</v>
      </c>
      <c r="B11" s="237"/>
      <c r="C11" s="237"/>
      <c r="D11" s="237"/>
      <c r="E11" s="237"/>
      <c r="F11" s="237"/>
      <c r="G11" s="237"/>
      <c r="H11" s="237"/>
      <c r="I11" s="352"/>
      <c r="J11" s="237"/>
      <c r="K11" s="237"/>
    </row>
    <row r="12" spans="1:14" s="249" customFormat="1" x14ac:dyDescent="0.45">
      <c r="A12" s="387" t="s">
        <v>533</v>
      </c>
      <c r="B12" s="388"/>
      <c r="C12" s="389"/>
      <c r="D12" s="381"/>
      <c r="E12" s="381"/>
      <c r="F12" s="578"/>
      <c r="G12" s="578"/>
      <c r="H12" s="250"/>
      <c r="I12" s="343"/>
      <c r="J12" s="250"/>
      <c r="K12" s="250"/>
    </row>
    <row r="13" spans="1:14" ht="73.25" customHeight="1" x14ac:dyDescent="0.45">
      <c r="A13" s="372" t="s">
        <v>2</v>
      </c>
      <c r="B13" s="570" t="s">
        <v>330</v>
      </c>
      <c r="C13" s="570"/>
      <c r="D13" s="571" t="s">
        <v>310</v>
      </c>
      <c r="E13" s="571"/>
      <c r="F13" s="572" t="s">
        <v>373</v>
      </c>
      <c r="G13" s="572"/>
      <c r="H13" s="239"/>
      <c r="I13" s="340"/>
      <c r="J13" s="239"/>
      <c r="K13" s="291" t="s">
        <v>455</v>
      </c>
    </row>
    <row r="14" spans="1:14" ht="21" customHeight="1" x14ac:dyDescent="0.45">
      <c r="A14" s="564" t="s">
        <v>357</v>
      </c>
      <c r="B14" s="565"/>
      <c r="C14" s="565"/>
      <c r="D14" s="565"/>
      <c r="E14" s="565"/>
      <c r="F14" s="565"/>
      <c r="G14" s="566"/>
      <c r="H14" s="252"/>
      <c r="I14" s="344"/>
      <c r="J14" s="252"/>
      <c r="K14" s="253"/>
    </row>
    <row r="15" spans="1:14" x14ac:dyDescent="0.45">
      <c r="A15" s="254" t="s">
        <v>3</v>
      </c>
      <c r="B15" s="556"/>
      <c r="C15" s="556"/>
      <c r="D15" s="556"/>
      <c r="E15" s="556"/>
      <c r="F15" s="557">
        <f>D15*B15</f>
        <v>0</v>
      </c>
      <c r="G15" s="557"/>
      <c r="H15" s="243"/>
      <c r="I15" s="341"/>
      <c r="J15" s="243"/>
      <c r="K15" s="255"/>
    </row>
    <row r="16" spans="1:14" x14ac:dyDescent="0.45">
      <c r="A16" s="254" t="s">
        <v>4</v>
      </c>
      <c r="B16" s="567"/>
      <c r="C16" s="567"/>
      <c r="D16" s="567"/>
      <c r="E16" s="567"/>
      <c r="F16" s="557">
        <f>D16*B16</f>
        <v>0</v>
      </c>
      <c r="G16" s="557"/>
      <c r="H16" s="243"/>
      <c r="I16" s="341"/>
      <c r="J16" s="243"/>
      <c r="K16" s="255"/>
    </row>
    <row r="17" spans="1:13" x14ac:dyDescent="0.45">
      <c r="A17" s="470" t="s">
        <v>299</v>
      </c>
      <c r="B17" s="567"/>
      <c r="C17" s="567"/>
      <c r="D17" s="567"/>
      <c r="E17" s="567"/>
      <c r="F17" s="557">
        <f>D17*B17</f>
        <v>0</v>
      </c>
      <c r="G17" s="557"/>
      <c r="H17" s="243"/>
      <c r="I17" s="341"/>
      <c r="J17" s="243"/>
      <c r="K17" s="255"/>
      <c r="M17" s="330"/>
    </row>
    <row r="18" spans="1:13" x14ac:dyDescent="0.45">
      <c r="A18" s="558" t="s">
        <v>378</v>
      </c>
      <c r="B18" s="559"/>
      <c r="C18" s="559"/>
      <c r="D18" s="559"/>
      <c r="E18" s="560"/>
      <c r="F18" s="568" t="e">
        <f>SUM(D15:E17)*100/$D$25</f>
        <v>#DIV/0!</v>
      </c>
      <c r="G18" s="569"/>
      <c r="H18" s="247"/>
      <c r="I18" s="342"/>
      <c r="J18" s="247"/>
      <c r="K18" s="256"/>
    </row>
    <row r="19" spans="1:13" x14ac:dyDescent="0.45">
      <c r="A19" s="251" t="s">
        <v>2</v>
      </c>
      <c r="B19" s="570" t="s">
        <v>330</v>
      </c>
      <c r="C19" s="570"/>
      <c r="D19" s="571" t="s">
        <v>310</v>
      </c>
      <c r="E19" s="571"/>
      <c r="F19" s="572" t="s">
        <v>373</v>
      </c>
      <c r="G19" s="572"/>
      <c r="H19" s="239"/>
      <c r="I19" s="340"/>
      <c r="J19" s="239"/>
      <c r="K19" s="257"/>
    </row>
    <row r="20" spans="1:13" x14ac:dyDescent="0.45">
      <c r="A20" s="564" t="s">
        <v>358</v>
      </c>
      <c r="B20" s="565"/>
      <c r="C20" s="565"/>
      <c r="D20" s="565"/>
      <c r="E20" s="565"/>
      <c r="F20" s="565"/>
      <c r="G20" s="566"/>
      <c r="H20" s="252"/>
      <c r="I20" s="344"/>
      <c r="J20" s="252"/>
      <c r="K20" s="258"/>
    </row>
    <row r="21" spans="1:13" x14ac:dyDescent="0.45">
      <c r="A21" s="241" t="s">
        <v>3</v>
      </c>
      <c r="B21" s="556"/>
      <c r="C21" s="556"/>
      <c r="D21" s="556"/>
      <c r="E21" s="556"/>
      <c r="F21" s="557">
        <f>D21*B21</f>
        <v>0</v>
      </c>
      <c r="G21" s="557"/>
      <c r="H21" s="243"/>
      <c r="I21" s="341"/>
      <c r="J21" s="243"/>
      <c r="K21" s="255"/>
    </row>
    <row r="22" spans="1:13" x14ac:dyDescent="0.45">
      <c r="A22" s="241" t="s">
        <v>4</v>
      </c>
      <c r="B22" s="556"/>
      <c r="C22" s="556"/>
      <c r="D22" s="556"/>
      <c r="E22" s="556"/>
      <c r="F22" s="557">
        <f>D22*B22</f>
        <v>0</v>
      </c>
      <c r="G22" s="557"/>
      <c r="H22" s="243"/>
      <c r="I22" s="341"/>
      <c r="J22" s="243"/>
      <c r="K22" s="255"/>
    </row>
    <row r="23" spans="1:13" x14ac:dyDescent="0.45">
      <c r="A23" s="469" t="s">
        <v>299</v>
      </c>
      <c r="B23" s="556"/>
      <c r="C23" s="556"/>
      <c r="D23" s="556"/>
      <c r="E23" s="556"/>
      <c r="F23" s="557">
        <f t="shared" ref="F23" si="0">D23*B23</f>
        <v>0</v>
      </c>
      <c r="G23" s="557"/>
      <c r="H23" s="243"/>
      <c r="I23" s="341"/>
      <c r="J23" s="243"/>
      <c r="K23" s="255"/>
    </row>
    <row r="24" spans="1:13" ht="21" customHeight="1" x14ac:dyDescent="0.45">
      <c r="A24" s="558" t="s">
        <v>377</v>
      </c>
      <c r="B24" s="559"/>
      <c r="C24" s="559"/>
      <c r="D24" s="559"/>
      <c r="E24" s="560"/>
      <c r="F24" s="561" t="e">
        <f>SUM(D21:E23)*100/$D$25</f>
        <v>#DIV/0!</v>
      </c>
      <c r="G24" s="561"/>
      <c r="H24" s="247"/>
      <c r="I24" s="342"/>
      <c r="J24" s="247"/>
      <c r="K24" s="256"/>
    </row>
    <row r="25" spans="1:13" x14ac:dyDescent="0.45">
      <c r="A25" s="259" t="s">
        <v>352</v>
      </c>
      <c r="B25" s="562">
        <f>SUM(B15:C17,B21:C23)</f>
        <v>0</v>
      </c>
      <c r="C25" s="562"/>
      <c r="D25" s="562">
        <f>SUM(D15:E17,D21:E23)</f>
        <v>0</v>
      </c>
      <c r="E25" s="562"/>
      <c r="F25" s="563">
        <f>SUM(F15:G17,F21:G23)</f>
        <v>0</v>
      </c>
      <c r="G25" s="563"/>
      <c r="H25" s="243"/>
      <c r="I25" s="341"/>
      <c r="J25" s="243"/>
      <c r="K25" s="255"/>
    </row>
    <row r="26" spans="1:13" ht="57" customHeight="1" x14ac:dyDescent="0.45">
      <c r="A26" s="551" t="s">
        <v>534</v>
      </c>
      <c r="B26" s="551"/>
      <c r="C26" s="551"/>
      <c r="D26" s="551"/>
      <c r="E26" s="551"/>
      <c r="F26" s="337" t="e">
        <f>F18</f>
        <v>#DIV/0!</v>
      </c>
      <c r="G26" s="337" t="e">
        <f>F24</f>
        <v>#DIV/0!</v>
      </c>
      <c r="H26" s="260" t="s">
        <v>379</v>
      </c>
      <c r="I26" s="357" t="e">
        <f>IF(F26&gt;G26,"1",IF(F26=G26,"3",IF(F26&lt;G26,"5","0")))</f>
        <v>#DIV/0!</v>
      </c>
      <c r="J26" s="336" t="s">
        <v>536</v>
      </c>
      <c r="K26" s="333" t="e">
        <f>SUM(IFERROR(I26,J26)+IFERROR(I27,J27))/2</f>
        <v>#VALUE!</v>
      </c>
    </row>
    <row r="27" spans="1:13" ht="57" customHeight="1" x14ac:dyDescent="0.45">
      <c r="A27" s="261" t="s">
        <v>376</v>
      </c>
      <c r="B27" s="261"/>
      <c r="C27" s="261"/>
      <c r="D27" s="262"/>
      <c r="E27" s="262"/>
      <c r="F27" s="262"/>
      <c r="G27" s="338" t="e">
        <f>B25*100/F12</f>
        <v>#DIV/0!</v>
      </c>
      <c r="H27" s="260" t="s">
        <v>379</v>
      </c>
      <c r="I27" s="358" t="e">
        <f>IF(G27=0,"0",IF(G27&lt;20,"1",IF(G27&lt;40,"2",IF(G27&lt;60,"3",IF(G27&lt;80,"4","5")))))</f>
        <v>#DIV/0!</v>
      </c>
      <c r="J27" s="336" t="s">
        <v>537</v>
      </c>
      <c r="K27" s="263"/>
    </row>
    <row r="28" spans="1:13" s="249" customFormat="1" ht="21" customHeight="1" x14ac:dyDescent="0.45">
      <c r="A28" s="475" t="s">
        <v>532</v>
      </c>
      <c r="B28" s="475"/>
      <c r="C28" s="475"/>
      <c r="D28" s="475"/>
      <c r="E28" s="475"/>
      <c r="F28" s="475"/>
      <c r="G28" s="475"/>
      <c r="H28" s="475"/>
      <c r="I28" s="476"/>
      <c r="J28" s="474"/>
      <c r="K28" s="474"/>
    </row>
    <row r="29" spans="1:13" x14ac:dyDescent="0.45">
      <c r="F29" s="265"/>
      <c r="G29" s="265"/>
      <c r="H29" s="266"/>
      <c r="I29" s="346"/>
      <c r="J29" s="266"/>
      <c r="K29" s="267"/>
    </row>
    <row r="30" spans="1:13" x14ac:dyDescent="0.45">
      <c r="A30" s="539" t="s">
        <v>382</v>
      </c>
      <c r="B30" s="539"/>
      <c r="C30" s="539"/>
      <c r="D30" s="539"/>
      <c r="E30" s="539"/>
      <c r="F30" s="539"/>
      <c r="G30" s="539"/>
      <c r="H30" s="268"/>
      <c r="I30" s="347"/>
      <c r="K30" s="269"/>
    </row>
    <row r="31" spans="1:13" x14ac:dyDescent="0.45">
      <c r="A31" s="380" t="s">
        <v>381</v>
      </c>
      <c r="B31" s="269"/>
      <c r="C31" s="269"/>
      <c r="D31" s="269"/>
      <c r="E31" s="269"/>
      <c r="F31" s="269"/>
      <c r="G31" s="269"/>
      <c r="H31" s="269"/>
      <c r="I31" s="348"/>
      <c r="J31" s="269"/>
      <c r="K31" s="269"/>
    </row>
    <row r="32" spans="1:13" x14ac:dyDescent="0.45">
      <c r="A32" s="467" t="s">
        <v>453</v>
      </c>
      <c r="B32" s="270"/>
      <c r="C32" s="270"/>
      <c r="D32" s="270"/>
      <c r="E32" s="270"/>
      <c r="F32" s="270"/>
      <c r="G32" s="270"/>
      <c r="H32" s="269"/>
      <c r="I32" s="348"/>
      <c r="J32" s="269"/>
      <c r="K32" s="269"/>
    </row>
    <row r="33" spans="1:11" s="249" customFormat="1" ht="48.65" customHeight="1" x14ac:dyDescent="0.45">
      <c r="A33" s="552" t="s">
        <v>57</v>
      </c>
      <c r="B33" s="540" t="s">
        <v>452</v>
      </c>
      <c r="C33" s="552"/>
      <c r="D33" s="552"/>
      <c r="E33" s="552"/>
      <c r="F33" s="552"/>
      <c r="G33" s="553" t="s">
        <v>295</v>
      </c>
      <c r="H33" s="269"/>
      <c r="I33" s="348"/>
      <c r="J33" s="269"/>
      <c r="K33" s="535" t="s">
        <v>368</v>
      </c>
    </row>
    <row r="34" spans="1:11" s="274" customFormat="1" ht="77.400000000000006" customHeight="1" x14ac:dyDescent="0.3">
      <c r="A34" s="552"/>
      <c r="B34" s="373" t="s">
        <v>456</v>
      </c>
      <c r="C34" s="373" t="s">
        <v>456</v>
      </c>
      <c r="D34" s="373" t="s">
        <v>456</v>
      </c>
      <c r="E34" s="373" t="s">
        <v>456</v>
      </c>
      <c r="F34" s="373" t="s">
        <v>456</v>
      </c>
      <c r="G34" s="554"/>
      <c r="H34" s="273"/>
      <c r="I34" s="349"/>
      <c r="J34" s="273"/>
      <c r="K34" s="555"/>
    </row>
    <row r="35" spans="1:11" s="274" customFormat="1" x14ac:dyDescent="0.3">
      <c r="A35" s="275" t="s">
        <v>293</v>
      </c>
      <c r="B35" s="276">
        <f>'6.รายรับ-รายจ่าย-ปกติ (1)'!C67+'9.รายรับ-เก็บพิเศษ (3)'!C39</f>
        <v>0</v>
      </c>
      <c r="C35" s="276">
        <f>'6.รายรับ-รายจ่าย-ปกติ (1)'!D67+'9.รายรับ-เก็บพิเศษ (3)'!D39</f>
        <v>0</v>
      </c>
      <c r="D35" s="276">
        <f>'6.รายรับ-รายจ่าย-ปกติ (1)'!E67+'9.รายรับ-เก็บพิเศษ (3)'!E39</f>
        <v>0</v>
      </c>
      <c r="E35" s="276">
        <f>'6.รายรับ-รายจ่าย-ปกติ (1)'!F67+'9.รายรับ-เก็บพิเศษ (3)'!F39</f>
        <v>0</v>
      </c>
      <c r="F35" s="276">
        <f>'6.รายรับ-รายจ่าย-ปกติ (1)'!G67+'9.รายรับ-เก็บพิเศษ (3)'!G39</f>
        <v>0</v>
      </c>
      <c r="G35" s="365">
        <f>SUM(B35:F35)</f>
        <v>0</v>
      </c>
      <c r="H35" s="273"/>
      <c r="I35" s="349"/>
      <c r="J35" s="273"/>
      <c r="K35" s="277"/>
    </row>
    <row r="36" spans="1:11" s="274" customFormat="1" x14ac:dyDescent="0.3">
      <c r="A36" s="275" t="s">
        <v>9</v>
      </c>
      <c r="B36" s="276">
        <f>'6.รายรับ-รายจ่าย-ปกติ (1)'!C68+'9.รายรับ-เก็บพิเศษ (3)'!C40</f>
        <v>0</v>
      </c>
      <c r="C36" s="276">
        <f>'6.รายรับ-รายจ่าย-ปกติ (1)'!D68+'9.รายรับ-เก็บพิเศษ (3)'!D40</f>
        <v>0</v>
      </c>
      <c r="D36" s="276">
        <f>'6.รายรับ-รายจ่าย-ปกติ (1)'!E68+'9.รายรับ-เก็บพิเศษ (3)'!E40</f>
        <v>0</v>
      </c>
      <c r="E36" s="276">
        <f>'6.รายรับ-รายจ่าย-ปกติ (1)'!F68+'9.รายรับ-เก็บพิเศษ (3)'!F40</f>
        <v>0</v>
      </c>
      <c r="F36" s="276">
        <f>'6.รายรับ-รายจ่าย-ปกติ (1)'!G68+'9.รายรับ-เก็บพิเศษ (3)'!G40</f>
        <v>0</v>
      </c>
      <c r="G36" s="278"/>
      <c r="H36" s="279"/>
      <c r="I36" s="350"/>
      <c r="J36" s="279"/>
      <c r="K36" s="280"/>
    </row>
    <row r="37" spans="1:11" s="274" customFormat="1" x14ac:dyDescent="0.3">
      <c r="A37" s="275" t="s">
        <v>294</v>
      </c>
      <c r="B37" s="276">
        <f>'6.รายรับ-รายจ่าย-ปกติ (1)'!C69+'9.รายรับ-เก็บพิเศษ (3)'!C41</f>
        <v>0</v>
      </c>
      <c r="C37" s="276">
        <f>'6.รายรับ-รายจ่าย-ปกติ (1)'!D69+'9.รายรับ-เก็บพิเศษ (3)'!D41</f>
        <v>0</v>
      </c>
      <c r="D37" s="276">
        <f>'6.รายรับ-รายจ่าย-ปกติ (1)'!E69+'9.รายรับ-เก็บพิเศษ (3)'!E41</f>
        <v>0</v>
      </c>
      <c r="E37" s="276">
        <f>'6.รายรับ-รายจ่าย-ปกติ (1)'!F69+'9.รายรับ-เก็บพิเศษ (3)'!F41</f>
        <v>0</v>
      </c>
      <c r="F37" s="276">
        <f>'6.รายรับ-รายจ่าย-ปกติ (1)'!G69+'9.รายรับ-เก็บพิเศษ (3)'!G41</f>
        <v>0</v>
      </c>
      <c r="G37" s="365">
        <f>SUM(B37:F37)</f>
        <v>0</v>
      </c>
      <c r="H37" s="281"/>
      <c r="I37" s="351"/>
      <c r="J37" s="281"/>
      <c r="K37" s="282"/>
    </row>
    <row r="38" spans="1:11" s="274" customFormat="1" x14ac:dyDescent="0.3">
      <c r="A38" s="283" t="s">
        <v>60</v>
      </c>
      <c r="B38" s="276">
        <f>'6.รายรับ-รายจ่าย-ปกติ (1)'!C70+'9.รายรับ-เก็บพิเศษ (3)'!C42</f>
        <v>0</v>
      </c>
      <c r="C38" s="276">
        <f>'6.รายรับ-รายจ่าย-ปกติ (1)'!D70+'9.รายรับ-เก็บพิเศษ (3)'!D42</f>
        <v>0</v>
      </c>
      <c r="D38" s="276">
        <f>'6.รายรับ-รายจ่าย-ปกติ (1)'!E70+'9.รายรับ-เก็บพิเศษ (3)'!E42</f>
        <v>0</v>
      </c>
      <c r="E38" s="276">
        <f>'6.รายรับ-รายจ่าย-ปกติ (1)'!F70+'9.รายรับ-เก็บพิเศษ (3)'!F42</f>
        <v>0</v>
      </c>
      <c r="F38" s="276">
        <f>'6.รายรับ-รายจ่าย-ปกติ (1)'!G70+'9.รายรับ-เก็บพิเศษ (3)'!G42</f>
        <v>0</v>
      </c>
      <c r="G38" s="278"/>
      <c r="H38" s="279"/>
      <c r="I38" s="350"/>
      <c r="J38" s="279"/>
      <c r="K38" s="280"/>
    </row>
    <row r="39" spans="1:11" s="274" customFormat="1" ht="25.5" x14ac:dyDescent="0.55000000000000004">
      <c r="A39" s="549" t="s">
        <v>535</v>
      </c>
      <c r="B39" s="549"/>
      <c r="C39" s="549"/>
      <c r="D39" s="549"/>
      <c r="E39" s="549"/>
      <c r="F39" s="530"/>
      <c r="G39" s="339" t="e">
        <f>G37*100/G35</f>
        <v>#DIV/0!</v>
      </c>
      <c r="H39" s="281"/>
      <c r="I39" s="351"/>
      <c r="J39" s="281"/>
      <c r="K39" s="334" t="e">
        <f>IF(G39&lt;10,"1",IF(G39&lt;20,"2",IF(G39&lt;30,"3",IF(G39&lt;40,"4","5"))))</f>
        <v>#DIV/0!</v>
      </c>
    </row>
    <row r="40" spans="1:11" x14ac:dyDescent="0.45">
      <c r="F40" s="265"/>
      <c r="G40" s="265"/>
      <c r="H40" s="266"/>
      <c r="I40" s="346"/>
      <c r="J40" s="266"/>
      <c r="K40" s="267"/>
    </row>
    <row r="41" spans="1:11" x14ac:dyDescent="0.45">
      <c r="A41" s="550" t="s">
        <v>384</v>
      </c>
      <c r="B41" s="550"/>
      <c r="C41" s="550"/>
      <c r="D41" s="550"/>
      <c r="E41" s="550"/>
      <c r="F41" s="550"/>
      <c r="G41" s="550"/>
      <c r="H41" s="268"/>
      <c r="I41" s="347"/>
    </row>
    <row r="42" spans="1:11" x14ac:dyDescent="0.45">
      <c r="A42" s="285" t="s">
        <v>361</v>
      </c>
      <c r="H42" s="237"/>
      <c r="I42" s="352"/>
      <c r="J42" s="237"/>
      <c r="K42" s="286"/>
    </row>
    <row r="43" spans="1:11" x14ac:dyDescent="0.45">
      <c r="A43" s="285" t="s">
        <v>362</v>
      </c>
      <c r="H43" s="249"/>
    </row>
    <row r="44" spans="1:11" x14ac:dyDescent="0.45">
      <c r="A44" s="461" t="s">
        <v>526</v>
      </c>
      <c r="H44" s="249"/>
    </row>
    <row r="45" spans="1:11" x14ac:dyDescent="0.45">
      <c r="A45" s="468" t="s">
        <v>454</v>
      </c>
      <c r="B45" s="382"/>
      <c r="C45" s="382"/>
      <c r="D45" s="382"/>
      <c r="E45" s="383"/>
      <c r="F45" s="383"/>
      <c r="G45" s="383"/>
      <c r="H45" s="383"/>
      <c r="I45" s="384"/>
    </row>
    <row r="46" spans="1:11" x14ac:dyDescent="0.45">
      <c r="A46" s="287" t="s">
        <v>432</v>
      </c>
      <c r="H46" s="249"/>
    </row>
    <row r="47" spans="1:11" x14ac:dyDescent="0.45">
      <c r="A47" s="288" t="s">
        <v>312</v>
      </c>
      <c r="B47" s="289"/>
      <c r="C47" s="289"/>
      <c r="D47" s="289"/>
      <c r="H47" s="249"/>
    </row>
    <row r="48" spans="1:11" x14ac:dyDescent="0.45">
      <c r="A48" s="285" t="s">
        <v>363</v>
      </c>
      <c r="H48" s="249"/>
    </row>
    <row r="49" spans="1:11" x14ac:dyDescent="0.45">
      <c r="A49" s="290" t="s">
        <v>364</v>
      </c>
      <c r="H49" s="249"/>
    </row>
    <row r="50" spans="1:11" ht="72" customHeight="1" x14ac:dyDescent="0.45">
      <c r="A50" s="373" t="s">
        <v>305</v>
      </c>
      <c r="B50" s="540" t="s">
        <v>324</v>
      </c>
      <c r="C50" s="540"/>
      <c r="D50" s="540" t="s">
        <v>325</v>
      </c>
      <c r="E50" s="540"/>
      <c r="F50" s="540" t="s">
        <v>329</v>
      </c>
      <c r="G50" s="540"/>
      <c r="H50" s="249"/>
      <c r="K50" s="291" t="s">
        <v>369</v>
      </c>
    </row>
    <row r="51" spans="1:11" x14ac:dyDescent="0.45">
      <c r="A51" s="292" t="s">
        <v>300</v>
      </c>
      <c r="B51" s="546"/>
      <c r="C51" s="546"/>
      <c r="D51" s="546"/>
      <c r="E51" s="546"/>
      <c r="F51" s="546"/>
      <c r="G51" s="546"/>
      <c r="H51" s="239"/>
      <c r="I51" s="340"/>
      <c r="J51" s="239"/>
      <c r="K51" s="293"/>
    </row>
    <row r="52" spans="1:11" x14ac:dyDescent="0.45">
      <c r="A52" s="292" t="s">
        <v>301</v>
      </c>
      <c r="B52" s="546"/>
      <c r="C52" s="546"/>
      <c r="D52" s="528"/>
      <c r="E52" s="529"/>
      <c r="F52" s="546"/>
      <c r="G52" s="546"/>
      <c r="H52" s="294"/>
      <c r="I52" s="353"/>
      <c r="J52" s="294"/>
      <c r="K52" s="295"/>
    </row>
    <row r="53" spans="1:11" x14ac:dyDescent="0.45">
      <c r="A53" s="292" t="s">
        <v>302</v>
      </c>
      <c r="B53" s="546"/>
      <c r="C53" s="546"/>
      <c r="D53" s="528"/>
      <c r="E53" s="529"/>
      <c r="F53" s="546"/>
      <c r="G53" s="546"/>
      <c r="H53" s="294"/>
      <c r="I53" s="353"/>
      <c r="J53" s="294"/>
      <c r="K53" s="295"/>
    </row>
    <row r="54" spans="1:11" x14ac:dyDescent="0.45">
      <c r="A54" s="292" t="s">
        <v>303</v>
      </c>
      <c r="B54" s="546"/>
      <c r="C54" s="546"/>
      <c r="D54" s="528"/>
      <c r="E54" s="529"/>
      <c r="F54" s="546"/>
      <c r="G54" s="546"/>
      <c r="H54" s="294"/>
      <c r="I54" s="353"/>
      <c r="J54" s="294"/>
      <c r="K54" s="295"/>
    </row>
    <row r="55" spans="1:11" ht="96" customHeight="1" x14ac:dyDescent="0.45">
      <c r="A55" s="296" t="s">
        <v>304</v>
      </c>
      <c r="B55" s="547" t="s">
        <v>326</v>
      </c>
      <c r="C55" s="548"/>
      <c r="D55" s="547" t="s">
        <v>327</v>
      </c>
      <c r="E55" s="548"/>
      <c r="F55" s="540" t="s">
        <v>328</v>
      </c>
      <c r="G55" s="540"/>
      <c r="H55" s="294"/>
      <c r="I55" s="353"/>
      <c r="J55" s="294"/>
      <c r="K55" s="257"/>
    </row>
    <row r="56" spans="1:11" x14ac:dyDescent="0.45">
      <c r="A56" s="292" t="s">
        <v>300</v>
      </c>
      <c r="B56" s="546"/>
      <c r="C56" s="546"/>
      <c r="D56" s="546"/>
      <c r="E56" s="546"/>
      <c r="F56" s="546"/>
      <c r="G56" s="546"/>
      <c r="H56" s="239"/>
      <c r="I56" s="340"/>
      <c r="J56" s="239"/>
      <c r="K56" s="295"/>
    </row>
    <row r="57" spans="1:11" x14ac:dyDescent="0.45">
      <c r="A57" s="292" t="s">
        <v>301</v>
      </c>
      <c r="B57" s="546"/>
      <c r="C57" s="546"/>
      <c r="D57" s="528"/>
      <c r="E57" s="529"/>
      <c r="F57" s="546"/>
      <c r="G57" s="546"/>
      <c r="H57" s="294"/>
      <c r="I57" s="353"/>
      <c r="J57" s="294"/>
      <c r="K57" s="295"/>
    </row>
    <row r="58" spans="1:11" x14ac:dyDescent="0.45">
      <c r="A58" s="292" t="s">
        <v>302</v>
      </c>
      <c r="B58" s="546"/>
      <c r="C58" s="546"/>
      <c r="D58" s="528"/>
      <c r="E58" s="529"/>
      <c r="F58" s="546"/>
      <c r="G58" s="546"/>
      <c r="H58" s="294"/>
      <c r="I58" s="353"/>
      <c r="J58" s="294"/>
      <c r="K58" s="295"/>
    </row>
    <row r="59" spans="1:11" x14ac:dyDescent="0.45">
      <c r="A59" s="292" t="s">
        <v>303</v>
      </c>
      <c r="B59" s="546"/>
      <c r="C59" s="546"/>
      <c r="D59" s="528"/>
      <c r="E59" s="529"/>
      <c r="F59" s="546"/>
      <c r="G59" s="546"/>
      <c r="H59" s="294"/>
      <c r="I59" s="353"/>
      <c r="J59" s="294"/>
      <c r="K59" s="295"/>
    </row>
    <row r="60" spans="1:11" x14ac:dyDescent="0.45">
      <c r="A60" s="288" t="s">
        <v>313</v>
      </c>
      <c r="B60" s="289"/>
      <c r="C60" s="289"/>
      <c r="D60" s="289"/>
      <c r="H60" s="294"/>
      <c r="I60" s="353"/>
      <c r="J60" s="294"/>
      <c r="K60" s="297"/>
    </row>
    <row r="61" spans="1:11" x14ac:dyDescent="0.45">
      <c r="A61" s="285" t="s">
        <v>430</v>
      </c>
      <c r="H61" s="249"/>
      <c r="K61" s="297"/>
    </row>
    <row r="62" spans="1:11" x14ac:dyDescent="0.45">
      <c r="A62" s="298" t="s">
        <v>431</v>
      </c>
      <c r="H62" s="249"/>
      <c r="K62" s="297"/>
    </row>
    <row r="63" spans="1:11" x14ac:dyDescent="0.45">
      <c r="A63" s="299" t="s">
        <v>448</v>
      </c>
      <c r="H63" s="249"/>
      <c r="K63" s="297"/>
    </row>
    <row r="64" spans="1:11" x14ac:dyDescent="0.45">
      <c r="A64" s="299" t="s">
        <v>365</v>
      </c>
      <c r="H64" s="249"/>
      <c r="K64" s="297"/>
    </row>
    <row r="65" spans="1:11" ht="71.5" customHeight="1" x14ac:dyDescent="0.45">
      <c r="A65" s="373" t="s">
        <v>306</v>
      </c>
      <c r="B65" s="540" t="s">
        <v>324</v>
      </c>
      <c r="C65" s="540"/>
      <c r="D65" s="540" t="s">
        <v>325</v>
      </c>
      <c r="E65" s="540"/>
      <c r="F65" s="544" t="s">
        <v>317</v>
      </c>
      <c r="G65" s="545"/>
      <c r="H65" s="249"/>
      <c r="K65" s="257"/>
    </row>
    <row r="66" spans="1:11" x14ac:dyDescent="0.45">
      <c r="A66" s="292" t="s">
        <v>300</v>
      </c>
      <c r="B66" s="546"/>
      <c r="C66" s="546"/>
      <c r="D66" s="546"/>
      <c r="E66" s="546"/>
      <c r="F66" s="528"/>
      <c r="G66" s="529"/>
      <c r="H66" s="239"/>
      <c r="I66" s="340"/>
      <c r="J66" s="239"/>
      <c r="K66" s="295"/>
    </row>
    <row r="67" spans="1:11" x14ac:dyDescent="0.45">
      <c r="A67" s="292" t="s">
        <v>301</v>
      </c>
      <c r="B67" s="546"/>
      <c r="C67" s="546"/>
      <c r="D67" s="528"/>
      <c r="E67" s="529"/>
      <c r="F67" s="528"/>
      <c r="G67" s="529"/>
      <c r="H67" s="294"/>
      <c r="I67" s="353"/>
      <c r="J67" s="294"/>
      <c r="K67" s="295"/>
    </row>
    <row r="68" spans="1:11" x14ac:dyDescent="0.45">
      <c r="A68" s="292" t="s">
        <v>302</v>
      </c>
      <c r="B68" s="546"/>
      <c r="C68" s="546"/>
      <c r="D68" s="528"/>
      <c r="E68" s="529"/>
      <c r="F68" s="528"/>
      <c r="G68" s="529"/>
      <c r="H68" s="294"/>
      <c r="I68" s="353"/>
      <c r="J68" s="294"/>
      <c r="K68" s="295"/>
    </row>
    <row r="69" spans="1:11" x14ac:dyDescent="0.45">
      <c r="A69" s="292" t="s">
        <v>303</v>
      </c>
      <c r="B69" s="546"/>
      <c r="C69" s="546"/>
      <c r="D69" s="528"/>
      <c r="E69" s="529"/>
      <c r="F69" s="528"/>
      <c r="G69" s="529"/>
      <c r="H69" s="294"/>
      <c r="I69" s="353"/>
      <c r="J69" s="294"/>
      <c r="K69" s="295"/>
    </row>
    <row r="70" spans="1:11" ht="95" customHeight="1" x14ac:dyDescent="0.45">
      <c r="A70" s="296" t="s">
        <v>307</v>
      </c>
      <c r="B70" s="540" t="s">
        <v>321</v>
      </c>
      <c r="C70" s="540"/>
      <c r="D70" s="540" t="s">
        <v>322</v>
      </c>
      <c r="E70" s="540"/>
      <c r="F70" s="544" t="s">
        <v>323</v>
      </c>
      <c r="G70" s="545"/>
      <c r="H70" s="294"/>
      <c r="I70" s="353"/>
      <c r="J70" s="294"/>
      <c r="K70" s="257"/>
    </row>
    <row r="71" spans="1:11" x14ac:dyDescent="0.45">
      <c r="A71" s="292" t="s">
        <v>300</v>
      </c>
      <c r="B71" s="546"/>
      <c r="C71" s="546"/>
      <c r="D71" s="546"/>
      <c r="E71" s="546"/>
      <c r="F71" s="528"/>
      <c r="G71" s="529"/>
      <c r="H71" s="239"/>
      <c r="I71" s="340"/>
      <c r="J71" s="239"/>
      <c r="K71" s="295"/>
    </row>
    <row r="72" spans="1:11" x14ac:dyDescent="0.45">
      <c r="A72" s="292" t="s">
        <v>301</v>
      </c>
      <c r="B72" s="546"/>
      <c r="C72" s="546"/>
      <c r="D72" s="528"/>
      <c r="E72" s="529"/>
      <c r="F72" s="528"/>
      <c r="G72" s="529"/>
      <c r="H72" s="294"/>
      <c r="I72" s="353"/>
      <c r="J72" s="294"/>
      <c r="K72" s="295"/>
    </row>
    <row r="73" spans="1:11" x14ac:dyDescent="0.45">
      <c r="A73" s="292" t="s">
        <v>302</v>
      </c>
      <c r="B73" s="546"/>
      <c r="C73" s="546"/>
      <c r="D73" s="528"/>
      <c r="E73" s="529"/>
      <c r="F73" s="528"/>
      <c r="G73" s="529"/>
      <c r="H73" s="294"/>
      <c r="I73" s="353"/>
      <c r="J73" s="294"/>
      <c r="K73" s="295"/>
    </row>
    <row r="74" spans="1:11" x14ac:dyDescent="0.45">
      <c r="A74" s="292" t="s">
        <v>303</v>
      </c>
      <c r="B74" s="546"/>
      <c r="C74" s="546"/>
      <c r="D74" s="528"/>
      <c r="E74" s="529"/>
      <c r="F74" s="528"/>
      <c r="G74" s="529"/>
      <c r="H74" s="294"/>
      <c r="I74" s="353"/>
      <c r="J74" s="294"/>
      <c r="K74" s="295"/>
    </row>
    <row r="75" spans="1:11" x14ac:dyDescent="0.45">
      <c r="A75" s="288" t="s">
        <v>314</v>
      </c>
      <c r="B75" s="289"/>
      <c r="C75" s="289"/>
      <c r="D75" s="289"/>
      <c r="H75" s="294"/>
      <c r="I75" s="353"/>
      <c r="J75" s="294"/>
      <c r="K75" s="297"/>
    </row>
    <row r="76" spans="1:11" x14ac:dyDescent="0.45">
      <c r="A76" s="285" t="s">
        <v>366</v>
      </c>
      <c r="H76" s="249"/>
      <c r="K76" s="297"/>
    </row>
    <row r="77" spans="1:11" x14ac:dyDescent="0.45">
      <c r="A77" s="298" t="s">
        <v>367</v>
      </c>
      <c r="H77" s="249"/>
      <c r="K77" s="297"/>
    </row>
    <row r="78" spans="1:11" ht="73.5" customHeight="1" x14ac:dyDescent="0.45">
      <c r="A78" s="296" t="s">
        <v>308</v>
      </c>
      <c r="B78" s="540" t="s">
        <v>318</v>
      </c>
      <c r="C78" s="540"/>
      <c r="D78" s="540" t="s">
        <v>319</v>
      </c>
      <c r="E78" s="540"/>
      <c r="F78" s="544" t="s">
        <v>320</v>
      </c>
      <c r="G78" s="545"/>
      <c r="H78" s="249"/>
      <c r="K78" s="257"/>
    </row>
    <row r="79" spans="1:11" ht="42" customHeight="1" x14ac:dyDescent="0.45">
      <c r="A79" s="292" t="s">
        <v>309</v>
      </c>
      <c r="B79" s="546"/>
      <c r="C79" s="546"/>
      <c r="D79" s="546"/>
      <c r="E79" s="546"/>
      <c r="F79" s="528"/>
      <c r="G79" s="529"/>
      <c r="H79" s="239"/>
      <c r="I79" s="340"/>
      <c r="J79" s="239"/>
      <c r="K79" s="295"/>
    </row>
    <row r="80" spans="1:11" ht="25.5" x14ac:dyDescent="0.45">
      <c r="A80" s="530" t="s">
        <v>380</v>
      </c>
      <c r="B80" s="531"/>
      <c r="C80" s="531"/>
      <c r="D80" s="531"/>
      <c r="E80" s="532"/>
      <c r="F80" s="533">
        <f>SUM(B51:G54,B56:G59,B66:G69,B71:G74,B79:G79)*100/17</f>
        <v>0</v>
      </c>
      <c r="G80" s="534"/>
      <c r="H80" s="294"/>
      <c r="I80" s="353"/>
      <c r="J80" s="294"/>
      <c r="K80" s="335" t="str">
        <f>IF(F80&lt;60,"1",IF(F80&lt;70,"2",IF(F80&lt;80,"3",IF(F80&lt;90,"4","5"))))</f>
        <v>1</v>
      </c>
    </row>
    <row r="81" spans="1:15" s="249" customFormat="1" x14ac:dyDescent="0.45">
      <c r="A81" s="539" t="s">
        <v>385</v>
      </c>
      <c r="B81" s="539"/>
      <c r="C81" s="539"/>
      <c r="D81" s="539"/>
      <c r="E81" s="539"/>
      <c r="F81" s="539"/>
      <c r="G81" s="539"/>
      <c r="H81" s="300"/>
      <c r="I81" s="354"/>
      <c r="J81" s="301"/>
      <c r="K81" s="302"/>
    </row>
    <row r="82" spans="1:15" ht="66.650000000000006" customHeight="1" x14ac:dyDescent="0.45">
      <c r="A82" s="540" t="s">
        <v>315</v>
      </c>
      <c r="B82" s="540" t="s">
        <v>342</v>
      </c>
      <c r="C82" s="541"/>
      <c r="D82" s="542" t="s">
        <v>434</v>
      </c>
      <c r="E82" s="543"/>
      <c r="F82" s="543"/>
      <c r="G82" s="538"/>
      <c r="H82" s="249"/>
      <c r="K82" s="535" t="s">
        <v>371</v>
      </c>
      <c r="M82" s="249"/>
    </row>
    <row r="83" spans="1:15" ht="86" customHeight="1" x14ac:dyDescent="0.45">
      <c r="A83" s="540"/>
      <c r="B83" s="303" t="s">
        <v>350</v>
      </c>
      <c r="C83" s="477" t="s">
        <v>351</v>
      </c>
      <c r="D83" s="378" t="s">
        <v>316</v>
      </c>
      <c r="E83" s="537" t="s">
        <v>389</v>
      </c>
      <c r="F83" s="538"/>
      <c r="G83" s="303" t="s">
        <v>317</v>
      </c>
      <c r="H83" s="239"/>
      <c r="I83" s="340"/>
      <c r="J83" s="239"/>
      <c r="K83" s="536"/>
    </row>
    <row r="84" spans="1:15" x14ac:dyDescent="0.45">
      <c r="A84" s="306" t="s">
        <v>332</v>
      </c>
      <c r="B84" s="375"/>
      <c r="C84" s="308"/>
      <c r="D84" s="376"/>
      <c r="E84" s="528"/>
      <c r="F84" s="529"/>
      <c r="G84" s="375"/>
      <c r="H84" s="239"/>
      <c r="I84" s="340"/>
      <c r="J84" s="239"/>
      <c r="K84" s="293"/>
    </row>
    <row r="85" spans="1:15" x14ac:dyDescent="0.45">
      <c r="A85" s="310" t="s">
        <v>333</v>
      </c>
      <c r="B85" s="375"/>
      <c r="C85" s="308"/>
      <c r="D85" s="376"/>
      <c r="E85" s="528"/>
      <c r="F85" s="529"/>
      <c r="G85" s="375"/>
      <c r="H85" s="294"/>
      <c r="I85" s="353"/>
      <c r="J85" s="294"/>
      <c r="K85" s="295"/>
    </row>
    <row r="86" spans="1:15" x14ac:dyDescent="0.45">
      <c r="A86" s="306" t="s">
        <v>331</v>
      </c>
      <c r="B86" s="375"/>
      <c r="C86" s="308"/>
      <c r="D86" s="376"/>
      <c r="E86" s="528"/>
      <c r="F86" s="529"/>
      <c r="G86" s="375"/>
      <c r="H86" s="294"/>
      <c r="I86" s="353"/>
      <c r="J86" s="294"/>
      <c r="K86" s="295"/>
    </row>
    <row r="87" spans="1:15" x14ac:dyDescent="0.45">
      <c r="A87" s="311" t="s">
        <v>386</v>
      </c>
      <c r="B87" s="375"/>
      <c r="C87" s="308"/>
      <c r="D87" s="376"/>
      <c r="E87" s="528"/>
      <c r="F87" s="529"/>
      <c r="G87" s="375"/>
      <c r="H87" s="294"/>
      <c r="I87" s="353"/>
      <c r="J87" s="294"/>
      <c r="K87" s="295"/>
    </row>
    <row r="88" spans="1:15" x14ac:dyDescent="0.45">
      <c r="A88" s="311" t="s">
        <v>387</v>
      </c>
      <c r="B88" s="375"/>
      <c r="C88" s="308"/>
      <c r="D88" s="376"/>
      <c r="E88" s="528"/>
      <c r="F88" s="529"/>
      <c r="G88" s="375"/>
      <c r="H88" s="294"/>
      <c r="I88" s="353"/>
      <c r="J88" s="294"/>
      <c r="K88" s="295"/>
    </row>
    <row r="89" spans="1:15" ht="25.5" x14ac:dyDescent="0.45">
      <c r="A89" s="530" t="s">
        <v>388</v>
      </c>
      <c r="B89" s="531"/>
      <c r="C89" s="531"/>
      <c r="D89" s="531"/>
      <c r="E89" s="532"/>
      <c r="F89" s="533" t="e">
        <f>SUM(D84:G88)*100/SUM(B84:C88)</f>
        <v>#DIV/0!</v>
      </c>
      <c r="G89" s="534"/>
      <c r="H89" s="294"/>
      <c r="I89" s="353"/>
      <c r="J89" s="294"/>
      <c r="K89" s="335" t="e">
        <f>IF(F89&lt;60,"1",IF(F89&lt;70,"2",IF(F89&lt;80,"3",IF(F89&lt;90,"4","5"))))</f>
        <v>#DIV/0!</v>
      </c>
    </row>
    <row r="90" spans="1:15" x14ac:dyDescent="0.45">
      <c r="A90" s="248" t="s">
        <v>349</v>
      </c>
      <c r="H90" s="247"/>
      <c r="I90" s="342"/>
      <c r="J90" s="247"/>
      <c r="K90" s="249"/>
      <c r="M90" s="369"/>
    </row>
    <row r="91" spans="1:15" x14ac:dyDescent="0.45">
      <c r="H91" s="247"/>
      <c r="I91" s="342"/>
      <c r="J91" s="247"/>
      <c r="K91" s="249"/>
    </row>
    <row r="92" spans="1:15" x14ac:dyDescent="0.45">
      <c r="A92" s="285" t="s">
        <v>407</v>
      </c>
      <c r="H92" s="249"/>
      <c r="K92" s="249"/>
    </row>
    <row r="93" spans="1:15" ht="82" x14ac:dyDescent="0.45">
      <c r="A93" s="373" t="s">
        <v>413</v>
      </c>
      <c r="B93" s="371" t="s">
        <v>291</v>
      </c>
      <c r="C93" s="371" t="s">
        <v>416</v>
      </c>
      <c r="D93" s="312" t="s">
        <v>433</v>
      </c>
      <c r="H93" s="249"/>
      <c r="K93" s="249"/>
    </row>
    <row r="94" spans="1:15" x14ac:dyDescent="0.45">
      <c r="A94" s="313" t="s">
        <v>408</v>
      </c>
      <c r="B94" s="483" t="str">
        <f>K8</f>
        <v>5</v>
      </c>
      <c r="C94" s="480">
        <f>'4.เกณฑ์'!C4</f>
        <v>25</v>
      </c>
      <c r="D94" s="481">
        <f>B94*C94/5</f>
        <v>25</v>
      </c>
      <c r="E94" s="385"/>
      <c r="L94" s="315"/>
      <c r="M94" s="249"/>
      <c r="N94" s="249"/>
      <c r="O94" s="315"/>
    </row>
    <row r="95" spans="1:15" x14ac:dyDescent="0.45">
      <c r="A95" s="313" t="s">
        <v>409</v>
      </c>
      <c r="B95" s="478" t="e">
        <f>K26</f>
        <v>#VALUE!</v>
      </c>
      <c r="C95" s="480">
        <f>'4.เกณฑ์'!C5</f>
        <v>25</v>
      </c>
      <c r="D95" s="481" t="e">
        <f t="shared" ref="D95:D98" si="1">B95*C95/5</f>
        <v>#VALUE!</v>
      </c>
      <c r="E95" s="385"/>
      <c r="L95" s="316"/>
      <c r="M95" s="249"/>
      <c r="N95" s="249"/>
      <c r="O95" s="315"/>
    </row>
    <row r="96" spans="1:15" x14ac:dyDescent="0.45">
      <c r="A96" s="313" t="s">
        <v>410</v>
      </c>
      <c r="B96" s="483" t="e">
        <f>K39</f>
        <v>#DIV/0!</v>
      </c>
      <c r="C96" s="480">
        <f>'4.เกณฑ์'!C7</f>
        <v>25</v>
      </c>
      <c r="D96" s="481" t="e">
        <f t="shared" si="1"/>
        <v>#DIV/0!</v>
      </c>
      <c r="E96" s="385"/>
      <c r="L96" s="317"/>
      <c r="M96" s="249"/>
      <c r="N96" s="249"/>
      <c r="O96" s="315"/>
    </row>
    <row r="97" spans="1:15" x14ac:dyDescent="0.45">
      <c r="A97" s="313" t="s">
        <v>411</v>
      </c>
      <c r="B97" s="483" t="str">
        <f>K80</f>
        <v>1</v>
      </c>
      <c r="C97" s="480">
        <f>'4.เกณฑ์'!C8</f>
        <v>12.5</v>
      </c>
      <c r="D97" s="481">
        <f t="shared" si="1"/>
        <v>2.5</v>
      </c>
      <c r="E97" s="386"/>
      <c r="L97" s="317"/>
      <c r="M97" s="249"/>
      <c r="N97" s="249"/>
      <c r="O97" s="315"/>
    </row>
    <row r="98" spans="1:15" x14ac:dyDescent="0.45">
      <c r="A98" s="313" t="s">
        <v>412</v>
      </c>
      <c r="B98" s="483" t="e">
        <f>K89</f>
        <v>#DIV/0!</v>
      </c>
      <c r="C98" s="480">
        <f>'4.เกณฑ์'!C9</f>
        <v>12.5</v>
      </c>
      <c r="D98" s="481" t="e">
        <f t="shared" si="1"/>
        <v>#DIV/0!</v>
      </c>
      <c r="E98" s="386"/>
      <c r="L98" s="317"/>
      <c r="M98" s="249"/>
      <c r="N98" s="249"/>
      <c r="O98" s="315"/>
    </row>
    <row r="99" spans="1:15" s="321" customFormat="1" x14ac:dyDescent="0.45">
      <c r="A99" s="318" t="s">
        <v>1</v>
      </c>
      <c r="B99" s="319"/>
      <c r="C99" s="363">
        <f>SUM(C94:C98)</f>
        <v>100</v>
      </c>
      <c r="D99" s="364" t="e">
        <f>SUM(D94:D98)</f>
        <v>#VALUE!</v>
      </c>
      <c r="E99" s="320"/>
      <c r="I99" s="355"/>
      <c r="L99" s="322"/>
      <c r="M99" s="322"/>
      <c r="N99" s="322"/>
      <c r="O99" s="323"/>
    </row>
    <row r="100" spans="1:15" s="330" customFormat="1" x14ac:dyDescent="0.3">
      <c r="A100" s="324"/>
      <c r="B100" s="324"/>
      <c r="C100" s="325"/>
      <c r="D100" s="324"/>
      <c r="E100" s="326"/>
      <c r="F100" s="324"/>
      <c r="G100" s="327"/>
      <c r="H100" s="328"/>
      <c r="I100" s="356"/>
      <c r="J100" s="328"/>
      <c r="K100" s="329"/>
    </row>
    <row r="101" spans="1:15" s="274" customFormat="1" x14ac:dyDescent="0.3">
      <c r="A101" s="331"/>
      <c r="I101" s="332"/>
      <c r="K101" s="330"/>
      <c r="L101" s="264"/>
    </row>
    <row r="102" spans="1:15" s="274" customFormat="1" x14ac:dyDescent="0.3">
      <c r="A102" s="331"/>
      <c r="I102" s="332"/>
      <c r="K102" s="330"/>
      <c r="L102" s="264"/>
    </row>
    <row r="103" spans="1:15" s="274" customFormat="1" x14ac:dyDescent="0.3">
      <c r="A103" s="331"/>
      <c r="I103" s="332"/>
      <c r="K103" s="330"/>
      <c r="L103" s="264"/>
    </row>
    <row r="104" spans="1:15" s="274" customFormat="1" x14ac:dyDescent="0.3">
      <c r="A104" s="331"/>
      <c r="I104" s="332"/>
      <c r="K104" s="330"/>
      <c r="L104" s="264"/>
    </row>
    <row r="105" spans="1:15" s="274" customFormat="1" x14ac:dyDescent="0.3">
      <c r="A105" s="331"/>
      <c r="I105" s="332"/>
      <c r="K105" s="330"/>
      <c r="L105" s="264"/>
    </row>
    <row r="106" spans="1:15" s="274" customFormat="1" x14ac:dyDescent="0.3">
      <c r="A106" s="331"/>
      <c r="I106" s="332"/>
      <c r="K106" s="330"/>
      <c r="L106" s="264"/>
    </row>
    <row r="107" spans="1:15" s="274" customFormat="1" x14ac:dyDescent="0.3">
      <c r="A107" s="331"/>
      <c r="I107" s="332"/>
      <c r="K107" s="330"/>
      <c r="L107" s="264"/>
    </row>
    <row r="108" spans="1:15" s="274" customFormat="1" x14ac:dyDescent="0.3">
      <c r="A108" s="331"/>
      <c r="I108" s="332"/>
      <c r="K108" s="330"/>
      <c r="L108" s="264"/>
    </row>
    <row r="109" spans="1:15" s="274" customFormat="1" x14ac:dyDescent="0.3">
      <c r="A109" s="331"/>
      <c r="H109" s="332"/>
      <c r="I109" s="332"/>
      <c r="K109" s="330"/>
      <c r="L109" s="264"/>
    </row>
    <row r="110" spans="1:15" s="274" customFormat="1" x14ac:dyDescent="0.3">
      <c r="A110" s="331"/>
      <c r="H110" s="332"/>
      <c r="I110" s="332"/>
      <c r="K110" s="330"/>
      <c r="L110" s="264"/>
    </row>
    <row r="111" spans="1:15" s="274" customFormat="1" x14ac:dyDescent="0.3">
      <c r="A111" s="331"/>
      <c r="H111" s="332"/>
      <c r="I111" s="332"/>
      <c r="K111" s="330"/>
      <c r="L111" s="264"/>
    </row>
    <row r="112" spans="1:15" s="274" customFormat="1" x14ac:dyDescent="0.3">
      <c r="A112" s="331"/>
      <c r="H112" s="332"/>
      <c r="I112" s="332"/>
      <c r="K112" s="330"/>
      <c r="L112" s="264"/>
    </row>
    <row r="113" spans="1:12" s="274" customFormat="1" x14ac:dyDescent="0.3">
      <c r="A113" s="331"/>
      <c r="H113" s="332"/>
      <c r="I113" s="332"/>
      <c r="K113" s="330"/>
      <c r="L113" s="264"/>
    </row>
    <row r="114" spans="1:12" s="274" customFormat="1" x14ac:dyDescent="0.3">
      <c r="A114" s="331"/>
      <c r="H114" s="332"/>
      <c r="I114" s="332"/>
      <c r="K114" s="330"/>
      <c r="L114" s="264"/>
    </row>
    <row r="115" spans="1:12" s="274" customFormat="1" x14ac:dyDescent="0.3">
      <c r="A115" s="331"/>
      <c r="H115" s="332"/>
      <c r="I115" s="332"/>
      <c r="K115" s="330"/>
      <c r="L115" s="264"/>
    </row>
    <row r="116" spans="1:12" s="274" customFormat="1" x14ac:dyDescent="0.3">
      <c r="A116" s="331"/>
      <c r="H116" s="332"/>
      <c r="I116" s="332"/>
      <c r="K116" s="330"/>
      <c r="L116" s="264"/>
    </row>
    <row r="117" spans="1:12" s="274" customFormat="1" x14ac:dyDescent="0.3">
      <c r="A117" s="331"/>
      <c r="H117" s="332"/>
      <c r="I117" s="332"/>
      <c r="K117" s="330"/>
      <c r="L117" s="264"/>
    </row>
    <row r="118" spans="1:12" s="274" customFormat="1" x14ac:dyDescent="0.3">
      <c r="A118" s="331"/>
      <c r="H118" s="332"/>
      <c r="I118" s="332"/>
      <c r="K118" s="330"/>
      <c r="L118" s="264"/>
    </row>
    <row r="119" spans="1:12" s="274" customFormat="1" x14ac:dyDescent="0.3">
      <c r="A119" s="331"/>
      <c r="H119" s="332"/>
      <c r="I119" s="332"/>
      <c r="K119" s="330"/>
      <c r="L119" s="264"/>
    </row>
    <row r="120" spans="1:12" s="274" customFormat="1" x14ac:dyDescent="0.3">
      <c r="A120" s="331"/>
      <c r="H120" s="332"/>
      <c r="I120" s="332"/>
      <c r="K120" s="330"/>
      <c r="L120" s="264"/>
    </row>
    <row r="121" spans="1:12" s="274" customFormat="1" x14ac:dyDescent="0.45">
      <c r="A121" s="248"/>
      <c r="B121" s="248"/>
      <c r="C121" s="248"/>
      <c r="D121" s="248"/>
      <c r="E121" s="232"/>
      <c r="F121" s="232"/>
      <c r="G121" s="232"/>
      <c r="H121" s="332"/>
      <c r="I121" s="332"/>
      <c r="K121" s="232"/>
      <c r="L121" s="264"/>
    </row>
  </sheetData>
  <sheetProtection algorithmName="SHA-512" hashValue="aOhtmP9ktQs1lr409YLjup69kK4x/qm9T0aUyTsV1u9ozW/ftKmwW/0iNZrR7ctqazQWzjLZ4vPqQny+9e3lZQ==" saltValue="CaHuNym/ws0bhXCprrb2KA==" spinCount="100000" sheet="1" objects="1" scenarios="1"/>
  <mergeCells count="134">
    <mergeCell ref="A1:G1"/>
    <mergeCell ref="A2:G2"/>
    <mergeCell ref="A3:G3"/>
    <mergeCell ref="A4:A5"/>
    <mergeCell ref="B4:B5"/>
    <mergeCell ref="C4:E4"/>
    <mergeCell ref="F4:G5"/>
    <mergeCell ref="A14:G14"/>
    <mergeCell ref="B15:C15"/>
    <mergeCell ref="D15:E15"/>
    <mergeCell ref="F15:G15"/>
    <mergeCell ref="B16:C16"/>
    <mergeCell ref="D16:E16"/>
    <mergeCell ref="F16:G16"/>
    <mergeCell ref="F6:G6"/>
    <mergeCell ref="F7:G7"/>
    <mergeCell ref="F8:G8"/>
    <mergeCell ref="A10:G10"/>
    <mergeCell ref="F12:G12"/>
    <mergeCell ref="B13:C13"/>
    <mergeCell ref="D13:E13"/>
    <mergeCell ref="F13:G13"/>
    <mergeCell ref="A20:G20"/>
    <mergeCell ref="B21:C21"/>
    <mergeCell ref="D21:E21"/>
    <mergeCell ref="F21:G21"/>
    <mergeCell ref="B22:C22"/>
    <mergeCell ref="D22:E22"/>
    <mergeCell ref="F22:G22"/>
    <mergeCell ref="B17:C17"/>
    <mergeCell ref="D17:E17"/>
    <mergeCell ref="F17:G17"/>
    <mergeCell ref="A18:E18"/>
    <mergeCell ref="F18:G18"/>
    <mergeCell ref="B19:C19"/>
    <mergeCell ref="D19:E19"/>
    <mergeCell ref="F19:G19"/>
    <mergeCell ref="A26:E26"/>
    <mergeCell ref="A30:G30"/>
    <mergeCell ref="A33:A34"/>
    <mergeCell ref="B33:F33"/>
    <mergeCell ref="G33:G34"/>
    <mergeCell ref="K33:K34"/>
    <mergeCell ref="B23:C23"/>
    <mergeCell ref="D23:E23"/>
    <mergeCell ref="F23:G23"/>
    <mergeCell ref="A24:E24"/>
    <mergeCell ref="F24:G24"/>
    <mergeCell ref="B25:C25"/>
    <mergeCell ref="D25:E25"/>
    <mergeCell ref="F25:G25"/>
    <mergeCell ref="B52:C52"/>
    <mergeCell ref="D52:E52"/>
    <mergeCell ref="F52:G52"/>
    <mergeCell ref="B53:C53"/>
    <mergeCell ref="D53:E53"/>
    <mergeCell ref="F53:G53"/>
    <mergeCell ref="A39:F39"/>
    <mergeCell ref="A41:G41"/>
    <mergeCell ref="B50:C50"/>
    <mergeCell ref="D50:E50"/>
    <mergeCell ref="F50:G50"/>
    <mergeCell ref="B51:C51"/>
    <mergeCell ref="D51:E51"/>
    <mergeCell ref="F51:G51"/>
    <mergeCell ref="B56:C56"/>
    <mergeCell ref="D56:E56"/>
    <mergeCell ref="F56:G56"/>
    <mergeCell ref="B57:C57"/>
    <mergeCell ref="D57:E57"/>
    <mergeCell ref="F57:G57"/>
    <mergeCell ref="B54:C54"/>
    <mergeCell ref="D54:E54"/>
    <mergeCell ref="F54:G54"/>
    <mergeCell ref="B55:C55"/>
    <mergeCell ref="D55:E55"/>
    <mergeCell ref="F55:G55"/>
    <mergeCell ref="B65:C65"/>
    <mergeCell ref="D65:E65"/>
    <mergeCell ref="F65:G65"/>
    <mergeCell ref="B66:C66"/>
    <mergeCell ref="D66:E66"/>
    <mergeCell ref="F66:G66"/>
    <mergeCell ref="B58:C58"/>
    <mergeCell ref="D58:E58"/>
    <mergeCell ref="F58:G58"/>
    <mergeCell ref="B59:C59"/>
    <mergeCell ref="D59:E59"/>
    <mergeCell ref="F59:G59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73:C73"/>
    <mergeCell ref="D73:E73"/>
    <mergeCell ref="F73:G73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A80:E80"/>
    <mergeCell ref="F80:G80"/>
    <mergeCell ref="A81:G81"/>
    <mergeCell ref="A82:A83"/>
    <mergeCell ref="B82:C82"/>
    <mergeCell ref="D82:G82"/>
    <mergeCell ref="B78:C78"/>
    <mergeCell ref="D78:E78"/>
    <mergeCell ref="F78:G78"/>
    <mergeCell ref="B79:C79"/>
    <mergeCell ref="D79:E79"/>
    <mergeCell ref="F79:G79"/>
    <mergeCell ref="E88:F88"/>
    <mergeCell ref="A89:E89"/>
    <mergeCell ref="F89:G89"/>
    <mergeCell ref="K82:K83"/>
    <mergeCell ref="E83:F83"/>
    <mergeCell ref="E84:F84"/>
    <mergeCell ref="E85:F85"/>
    <mergeCell ref="E86:F86"/>
    <mergeCell ref="E87:F87"/>
  </mergeCells>
  <pageMargins left="0.31496062992125984" right="0.31496062992125984" top="0.35433070866141736" bottom="0.35433070866141736" header="0.31496062992125984" footer="0.31496062992125984"/>
  <pageSetup paperSize="9" scale="59" orientation="portrait" r:id="rId1"/>
  <rowBreaks count="2" manualBreakCount="2">
    <brk id="39" max="10" man="1"/>
    <brk id="80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99"/>
  </sheetPr>
  <dimension ref="A1:O122"/>
  <sheetViews>
    <sheetView zoomScale="50" zoomScaleNormal="50" zoomScaleSheetLayoutView="50" zoomScalePageLayoutView="80" workbookViewId="0">
      <selection activeCell="M31" sqref="M31"/>
    </sheetView>
  </sheetViews>
  <sheetFormatPr defaultColWidth="8.75" defaultRowHeight="20.5" x14ac:dyDescent="0.45"/>
  <cols>
    <col min="1" max="1" width="44" style="248" customWidth="1"/>
    <col min="2" max="4" width="10" style="248" customWidth="1"/>
    <col min="5" max="7" width="10" style="232" customWidth="1"/>
    <col min="8" max="8" width="7.6640625" style="314" customWidth="1"/>
    <col min="9" max="9" width="7.4140625" style="314" customWidth="1"/>
    <col min="10" max="10" width="4.25" style="249" customWidth="1"/>
    <col min="11" max="11" width="21" style="232" customWidth="1"/>
    <col min="12" max="12" width="10.08203125" style="232" customWidth="1"/>
    <col min="13" max="13" width="59.25" style="232" customWidth="1"/>
    <col min="14" max="14" width="17" style="232" customWidth="1"/>
    <col min="15" max="16384" width="8.75" style="232"/>
  </cols>
  <sheetData>
    <row r="1" spans="1:14" ht="25.5" x14ac:dyDescent="0.45">
      <c r="A1" s="579" t="s">
        <v>311</v>
      </c>
      <c r="B1" s="579"/>
      <c r="C1" s="579"/>
      <c r="D1" s="579"/>
      <c r="E1" s="579"/>
      <c r="F1" s="579"/>
      <c r="G1" s="579"/>
      <c r="H1" s="228"/>
      <c r="I1" s="228"/>
      <c r="J1" s="229"/>
      <c r="K1" s="230" t="s">
        <v>360</v>
      </c>
      <c r="L1" s="231"/>
      <c r="M1" s="249"/>
      <c r="N1" s="249"/>
    </row>
    <row r="2" spans="1:14" ht="46.75" customHeight="1" x14ac:dyDescent="0.45">
      <c r="A2" s="580" t="s">
        <v>519</v>
      </c>
      <c r="B2" s="580"/>
      <c r="C2" s="580"/>
      <c r="D2" s="580"/>
      <c r="E2" s="580"/>
      <c r="F2" s="580"/>
      <c r="G2" s="580"/>
      <c r="H2" s="233"/>
      <c r="I2" s="233"/>
      <c r="J2" s="234"/>
      <c r="K2" s="235" t="s">
        <v>359</v>
      </c>
    </row>
    <row r="3" spans="1:14" x14ac:dyDescent="0.45">
      <c r="A3" s="581" t="s">
        <v>297</v>
      </c>
      <c r="B3" s="581"/>
      <c r="C3" s="581"/>
      <c r="D3" s="581"/>
      <c r="E3" s="581"/>
      <c r="F3" s="581"/>
      <c r="G3" s="581"/>
      <c r="H3" s="236"/>
      <c r="I3" s="236"/>
      <c r="J3" s="237"/>
      <c r="K3" s="238" t="s">
        <v>372</v>
      </c>
    </row>
    <row r="4" spans="1:14" ht="58.25" customHeight="1" x14ac:dyDescent="0.45">
      <c r="A4" s="582" t="s">
        <v>0</v>
      </c>
      <c r="B4" s="593" t="s">
        <v>334</v>
      </c>
      <c r="C4" s="586" t="s">
        <v>440</v>
      </c>
      <c r="D4" s="586"/>
      <c r="E4" s="586"/>
      <c r="F4" s="587" t="s">
        <v>442</v>
      </c>
      <c r="G4" s="588"/>
      <c r="H4" s="239"/>
      <c r="I4" s="340"/>
      <c r="J4" s="239"/>
      <c r="K4" s="271" t="s">
        <v>370</v>
      </c>
    </row>
    <row r="5" spans="1:14" ht="65" customHeight="1" x14ac:dyDescent="0.45">
      <c r="A5" s="583"/>
      <c r="B5" s="594"/>
      <c r="C5" s="240" t="s">
        <v>441</v>
      </c>
      <c r="D5" s="362" t="s">
        <v>390</v>
      </c>
      <c r="E5" s="362" t="s">
        <v>415</v>
      </c>
      <c r="F5" s="589"/>
      <c r="G5" s="590"/>
      <c r="H5" s="239"/>
      <c r="I5" s="340"/>
      <c r="J5" s="239"/>
      <c r="K5" s="271"/>
    </row>
    <row r="6" spans="1:14" ht="41" x14ac:dyDescent="0.45">
      <c r="A6" s="469" t="s">
        <v>530</v>
      </c>
      <c r="B6" s="471">
        <v>5</v>
      </c>
      <c r="C6" s="471">
        <v>1</v>
      </c>
      <c r="D6" s="471">
        <v>0</v>
      </c>
      <c r="E6" s="471">
        <v>1</v>
      </c>
      <c r="F6" s="591">
        <f>(D6+E6)*100/B6</f>
        <v>20</v>
      </c>
      <c r="G6" s="591"/>
      <c r="H6" s="243"/>
      <c r="I6" s="341"/>
      <c r="J6" s="243"/>
      <c r="K6" s="244"/>
      <c r="M6" s="368"/>
    </row>
    <row r="7" spans="1:14" x14ac:dyDescent="0.45">
      <c r="A7" s="469" t="s">
        <v>296</v>
      </c>
      <c r="B7" s="471">
        <v>1</v>
      </c>
      <c r="C7" s="471">
        <v>0</v>
      </c>
      <c r="D7" s="471">
        <v>0</v>
      </c>
      <c r="E7" s="471">
        <v>0</v>
      </c>
      <c r="F7" s="591">
        <f>(D7+E7)*100/B7</f>
        <v>0</v>
      </c>
      <c r="G7" s="591"/>
      <c r="H7" s="243"/>
      <c r="I7" s="341"/>
      <c r="J7" s="243"/>
      <c r="K7" s="245"/>
    </row>
    <row r="8" spans="1:14" ht="25.5" x14ac:dyDescent="0.45">
      <c r="A8" s="259" t="s">
        <v>298</v>
      </c>
      <c r="B8" s="472">
        <f>SUM(B6:B7)</f>
        <v>6</v>
      </c>
      <c r="C8" s="472">
        <f>SUM(C6:C7)</f>
        <v>1</v>
      </c>
      <c r="D8" s="472">
        <f>SUM(D6:D7)</f>
        <v>0</v>
      </c>
      <c r="E8" s="472">
        <f>SUM(E6:E7)</f>
        <v>1</v>
      </c>
      <c r="F8" s="592">
        <f>(D8+E8)*100/B8</f>
        <v>16.666666666666668</v>
      </c>
      <c r="G8" s="592"/>
      <c r="H8" s="247"/>
      <c r="I8" s="342"/>
      <c r="J8" s="247"/>
      <c r="K8" s="227" t="str">
        <f>IF(D8&gt;0,"1",IF(E8&gt;0,"3","5"))</f>
        <v>3</v>
      </c>
    </row>
    <row r="9" spans="1:14" x14ac:dyDescent="0.45">
      <c r="A9" s="473"/>
      <c r="B9" s="473"/>
      <c r="C9" s="473"/>
      <c r="D9" s="473"/>
      <c r="E9" s="321"/>
      <c r="F9" s="321"/>
      <c r="G9" s="321"/>
      <c r="H9" s="249"/>
    </row>
    <row r="10" spans="1:14" x14ac:dyDescent="0.45">
      <c r="A10" s="577" t="s">
        <v>529</v>
      </c>
      <c r="B10" s="577"/>
      <c r="C10" s="577"/>
      <c r="D10" s="577"/>
      <c r="E10" s="577"/>
      <c r="F10" s="577"/>
      <c r="G10" s="577"/>
      <c r="H10" s="284"/>
      <c r="I10" s="236"/>
      <c r="J10" s="237"/>
      <c r="K10" s="237"/>
    </row>
    <row r="11" spans="1:14" s="249" customFormat="1" x14ac:dyDescent="0.45">
      <c r="A11" s="466" t="s">
        <v>457</v>
      </c>
      <c r="B11" s="237"/>
      <c r="C11" s="237"/>
      <c r="D11" s="237"/>
      <c r="E11" s="237"/>
      <c r="F11" s="237"/>
      <c r="G11" s="237"/>
      <c r="H11" s="237"/>
      <c r="I11" s="352"/>
      <c r="J11" s="237"/>
      <c r="K11" s="237"/>
    </row>
    <row r="12" spans="1:14" s="249" customFormat="1" x14ac:dyDescent="0.45">
      <c r="A12" s="387" t="s">
        <v>435</v>
      </c>
      <c r="B12" s="388"/>
      <c r="C12" s="389"/>
      <c r="D12" s="381"/>
      <c r="E12" s="381"/>
      <c r="F12" s="578">
        <v>5</v>
      </c>
      <c r="G12" s="578"/>
      <c r="H12" s="250"/>
      <c r="I12" s="343"/>
      <c r="J12" s="250"/>
      <c r="K12" s="250"/>
    </row>
    <row r="13" spans="1:14" ht="73.25" customHeight="1" x14ac:dyDescent="0.45">
      <c r="A13" s="367" t="s">
        <v>2</v>
      </c>
      <c r="B13" s="570" t="s">
        <v>330</v>
      </c>
      <c r="C13" s="570"/>
      <c r="D13" s="571" t="s">
        <v>310</v>
      </c>
      <c r="E13" s="571"/>
      <c r="F13" s="572" t="s">
        <v>373</v>
      </c>
      <c r="G13" s="572"/>
      <c r="H13" s="239"/>
      <c r="I13" s="340"/>
      <c r="J13" s="239"/>
      <c r="K13" s="291" t="s">
        <v>455</v>
      </c>
    </row>
    <row r="14" spans="1:14" ht="21" customHeight="1" x14ac:dyDescent="0.45">
      <c r="A14" s="564" t="s">
        <v>357</v>
      </c>
      <c r="B14" s="565"/>
      <c r="C14" s="565"/>
      <c r="D14" s="565"/>
      <c r="E14" s="565"/>
      <c r="F14" s="565"/>
      <c r="G14" s="566"/>
      <c r="H14" s="252"/>
      <c r="I14" s="344"/>
      <c r="J14" s="252"/>
      <c r="K14" s="253"/>
    </row>
    <row r="15" spans="1:14" x14ac:dyDescent="0.45">
      <c r="A15" s="254" t="s">
        <v>3</v>
      </c>
      <c r="B15" s="556">
        <v>1</v>
      </c>
      <c r="C15" s="556"/>
      <c r="D15" s="556">
        <v>30000</v>
      </c>
      <c r="E15" s="556"/>
      <c r="F15" s="557">
        <f>D15*B15</f>
        <v>30000</v>
      </c>
      <c r="G15" s="557"/>
      <c r="H15" s="243"/>
      <c r="I15" s="341"/>
      <c r="J15" s="243"/>
      <c r="K15" s="255"/>
    </row>
    <row r="16" spans="1:14" x14ac:dyDescent="0.45">
      <c r="A16" s="254" t="s">
        <v>4</v>
      </c>
      <c r="B16" s="567"/>
      <c r="C16" s="567"/>
      <c r="D16" s="567"/>
      <c r="E16" s="567"/>
      <c r="F16" s="557">
        <f t="shared" ref="F16:F17" si="0">D16*B16</f>
        <v>0</v>
      </c>
      <c r="G16" s="557"/>
      <c r="H16" s="243"/>
      <c r="I16" s="341"/>
      <c r="J16" s="243"/>
      <c r="K16" s="255"/>
    </row>
    <row r="17" spans="1:13" x14ac:dyDescent="0.45">
      <c r="A17" s="379" t="s">
        <v>299</v>
      </c>
      <c r="B17" s="567"/>
      <c r="C17" s="567"/>
      <c r="D17" s="567"/>
      <c r="E17" s="567"/>
      <c r="F17" s="557">
        <f t="shared" si="0"/>
        <v>0</v>
      </c>
      <c r="G17" s="557"/>
      <c r="H17" s="243"/>
      <c r="I17" s="341"/>
      <c r="J17" s="243"/>
      <c r="K17" s="255"/>
      <c r="M17" s="330"/>
    </row>
    <row r="18" spans="1:13" x14ac:dyDescent="0.45">
      <c r="A18" s="558" t="s">
        <v>378</v>
      </c>
      <c r="B18" s="559"/>
      <c r="C18" s="559"/>
      <c r="D18" s="559"/>
      <c r="E18" s="560"/>
      <c r="F18" s="568">
        <f>SUM(D15:E17)*100/$D$25</f>
        <v>85.714285714285708</v>
      </c>
      <c r="G18" s="569"/>
      <c r="H18" s="247"/>
      <c r="I18" s="342"/>
      <c r="J18" s="247"/>
      <c r="K18" s="256"/>
    </row>
    <row r="19" spans="1:13" x14ac:dyDescent="0.45">
      <c r="A19" s="251" t="s">
        <v>2</v>
      </c>
      <c r="B19" s="570" t="s">
        <v>330</v>
      </c>
      <c r="C19" s="570"/>
      <c r="D19" s="571" t="s">
        <v>310</v>
      </c>
      <c r="E19" s="571"/>
      <c r="F19" s="572" t="s">
        <v>373</v>
      </c>
      <c r="G19" s="572"/>
      <c r="H19" s="239"/>
      <c r="I19" s="340"/>
      <c r="J19" s="239"/>
      <c r="K19" s="257"/>
    </row>
    <row r="20" spans="1:13" x14ac:dyDescent="0.45">
      <c r="A20" s="564" t="s">
        <v>358</v>
      </c>
      <c r="B20" s="565"/>
      <c r="C20" s="565"/>
      <c r="D20" s="565"/>
      <c r="E20" s="565"/>
      <c r="F20" s="565"/>
      <c r="G20" s="566"/>
      <c r="H20" s="252"/>
      <c r="I20" s="344"/>
      <c r="J20" s="252"/>
      <c r="K20" s="258"/>
    </row>
    <row r="21" spans="1:13" x14ac:dyDescent="0.45">
      <c r="A21" s="241" t="s">
        <v>3</v>
      </c>
      <c r="B21" s="556"/>
      <c r="C21" s="556"/>
      <c r="D21" s="556"/>
      <c r="E21" s="556"/>
      <c r="F21" s="557">
        <f>D21*B21</f>
        <v>0</v>
      </c>
      <c r="G21" s="557"/>
      <c r="H21" s="243"/>
      <c r="I21" s="341"/>
      <c r="J21" s="243"/>
      <c r="K21" s="255"/>
    </row>
    <row r="22" spans="1:13" x14ac:dyDescent="0.45">
      <c r="A22" s="241" t="s">
        <v>4</v>
      </c>
      <c r="B22" s="556"/>
      <c r="C22" s="556"/>
      <c r="D22" s="556"/>
      <c r="E22" s="556"/>
      <c r="F22" s="557">
        <f t="shared" ref="F22:F23" si="1">D22*B22</f>
        <v>0</v>
      </c>
      <c r="G22" s="557"/>
      <c r="H22" s="243"/>
      <c r="I22" s="341"/>
      <c r="J22" s="243"/>
      <c r="K22" s="255"/>
    </row>
    <row r="23" spans="1:13" ht="41" x14ac:dyDescent="0.45">
      <c r="A23" s="241" t="s">
        <v>451</v>
      </c>
      <c r="B23" s="556">
        <v>2</v>
      </c>
      <c r="C23" s="556"/>
      <c r="D23" s="556">
        <v>5000</v>
      </c>
      <c r="E23" s="556"/>
      <c r="F23" s="557">
        <f t="shared" si="1"/>
        <v>10000</v>
      </c>
      <c r="G23" s="557"/>
      <c r="H23" s="243"/>
      <c r="I23" s="341"/>
      <c r="J23" s="243"/>
      <c r="K23" s="255"/>
    </row>
    <row r="24" spans="1:13" ht="21" customHeight="1" x14ac:dyDescent="0.45">
      <c r="A24" s="558" t="s">
        <v>377</v>
      </c>
      <c r="B24" s="559"/>
      <c r="C24" s="559"/>
      <c r="D24" s="559"/>
      <c r="E24" s="560"/>
      <c r="F24" s="561">
        <f>SUM(D21:E23)*100/$D$25</f>
        <v>14.285714285714286</v>
      </c>
      <c r="G24" s="561"/>
      <c r="H24" s="247"/>
      <c r="I24" s="342"/>
      <c r="J24" s="247"/>
      <c r="K24" s="256"/>
    </row>
    <row r="25" spans="1:13" x14ac:dyDescent="0.45">
      <c r="A25" s="259" t="s">
        <v>352</v>
      </c>
      <c r="B25" s="562">
        <f>SUM(B15:C17,B21:C23)</f>
        <v>3</v>
      </c>
      <c r="C25" s="562"/>
      <c r="D25" s="562">
        <f>SUM(D15:E17,D21:E23)</f>
        <v>35000</v>
      </c>
      <c r="E25" s="562"/>
      <c r="F25" s="563">
        <f>SUM(F15:G17,F21:G23)</f>
        <v>40000</v>
      </c>
      <c r="G25" s="563"/>
      <c r="H25" s="243"/>
      <c r="I25" s="341"/>
      <c r="J25" s="243"/>
      <c r="K25" s="255"/>
    </row>
    <row r="26" spans="1:13" ht="40.25" customHeight="1" x14ac:dyDescent="0.45">
      <c r="A26" s="551" t="s">
        <v>394</v>
      </c>
      <c r="B26" s="551"/>
      <c r="C26" s="551"/>
      <c r="D26" s="551"/>
      <c r="E26" s="551"/>
      <c r="F26" s="337">
        <f>F18</f>
        <v>85.714285714285708</v>
      </c>
      <c r="G26" s="337">
        <f>F24</f>
        <v>14.285714285714286</v>
      </c>
      <c r="H26" s="260" t="s">
        <v>379</v>
      </c>
      <c r="I26" s="357" t="str">
        <f>IF(F26&gt;G26,"1",IF(F26=G26,"3",IF(F26&lt;G26,"5","0")))</f>
        <v>1</v>
      </c>
      <c r="J26" s="336" t="str">
        <f>I26</f>
        <v>1</v>
      </c>
      <c r="K26" s="333">
        <f>SUM(IFERROR(I26,J26)+IFERROR(I27,J27))/2</f>
        <v>2.5</v>
      </c>
    </row>
    <row r="27" spans="1:13" ht="36" x14ac:dyDescent="0.45">
      <c r="A27" s="261" t="s">
        <v>376</v>
      </c>
      <c r="B27" s="261"/>
      <c r="C27" s="261"/>
      <c r="D27" s="262"/>
      <c r="E27" s="262"/>
      <c r="F27" s="262"/>
      <c r="G27" s="338">
        <f>B25*100/F12</f>
        <v>60</v>
      </c>
      <c r="H27" s="260" t="s">
        <v>379</v>
      </c>
      <c r="I27" s="358" t="str">
        <f>IF(G27=0,"0",IF(G27&lt;20,"1",IF(G27&lt;40,"2",IF(G27&lt;60,"3",IF(G27&lt;80,"4","5")))))</f>
        <v>4</v>
      </c>
      <c r="J27" s="336" t="str">
        <f>I27</f>
        <v>4</v>
      </c>
      <c r="K27" s="263"/>
    </row>
    <row r="28" spans="1:13" s="249" customFormat="1" ht="21" customHeight="1" x14ac:dyDescent="0.45">
      <c r="A28" s="264" t="s">
        <v>374</v>
      </c>
      <c r="B28" s="264"/>
      <c r="C28" s="264"/>
      <c r="D28" s="264"/>
      <c r="E28" s="264"/>
      <c r="F28" s="264"/>
      <c r="G28" s="264"/>
      <c r="H28" s="264"/>
      <c r="I28" s="345"/>
      <c r="J28" s="250"/>
      <c r="K28" s="250"/>
    </row>
    <row r="29" spans="1:13" x14ac:dyDescent="0.45">
      <c r="F29" s="265"/>
      <c r="G29" s="265"/>
      <c r="H29" s="266"/>
      <c r="I29" s="346"/>
      <c r="J29" s="266"/>
      <c r="K29" s="267"/>
    </row>
    <row r="30" spans="1:13" x14ac:dyDescent="0.45">
      <c r="A30" s="539" t="s">
        <v>382</v>
      </c>
      <c r="B30" s="539"/>
      <c r="C30" s="539"/>
      <c r="D30" s="539"/>
      <c r="E30" s="539"/>
      <c r="F30" s="539"/>
      <c r="G30" s="539"/>
      <c r="H30" s="268"/>
      <c r="I30" s="347"/>
      <c r="K30" s="269"/>
    </row>
    <row r="31" spans="1:13" x14ac:dyDescent="0.45">
      <c r="A31" s="380" t="s">
        <v>381</v>
      </c>
      <c r="B31" s="269"/>
      <c r="C31" s="269"/>
      <c r="D31" s="269"/>
      <c r="E31" s="269"/>
      <c r="F31" s="269"/>
      <c r="G31" s="269"/>
      <c r="H31" s="269"/>
      <c r="I31" s="348"/>
      <c r="J31" s="269"/>
      <c r="K31" s="269"/>
    </row>
    <row r="32" spans="1:13" x14ac:dyDescent="0.45">
      <c r="A32" s="467" t="s">
        <v>453</v>
      </c>
      <c r="B32" s="270"/>
      <c r="C32" s="270"/>
      <c r="D32" s="270"/>
      <c r="E32" s="270"/>
      <c r="F32" s="270"/>
      <c r="G32" s="270"/>
      <c r="H32" s="269"/>
      <c r="I32" s="348"/>
      <c r="J32" s="269"/>
      <c r="K32" s="269"/>
    </row>
    <row r="33" spans="1:11" s="249" customFormat="1" ht="48.65" customHeight="1" x14ac:dyDescent="0.45">
      <c r="A33" s="552" t="s">
        <v>57</v>
      </c>
      <c r="B33" s="540" t="s">
        <v>452</v>
      </c>
      <c r="C33" s="552"/>
      <c r="D33" s="552"/>
      <c r="E33" s="552"/>
      <c r="F33" s="552"/>
      <c r="G33" s="553" t="s">
        <v>295</v>
      </c>
      <c r="H33" s="269"/>
      <c r="I33" s="348"/>
      <c r="J33" s="269"/>
      <c r="K33" s="535" t="s">
        <v>368</v>
      </c>
    </row>
    <row r="34" spans="1:11" s="274" customFormat="1" ht="77.400000000000006" customHeight="1" x14ac:dyDescent="0.3">
      <c r="A34" s="552"/>
      <c r="B34" s="272">
        <v>2565</v>
      </c>
      <c r="C34" s="272">
        <v>2566</v>
      </c>
      <c r="D34" s="272">
        <v>2567</v>
      </c>
      <c r="E34" s="272">
        <v>2568</v>
      </c>
      <c r="F34" s="272">
        <v>2569</v>
      </c>
      <c r="G34" s="554"/>
      <c r="H34" s="273"/>
      <c r="I34" s="349"/>
      <c r="J34" s="273"/>
      <c r="K34" s="555"/>
    </row>
    <row r="35" spans="1:11" s="274" customFormat="1" x14ac:dyDescent="0.3">
      <c r="A35" s="275" t="s">
        <v>293</v>
      </c>
      <c r="B35" s="276">
        <v>359900</v>
      </c>
      <c r="C35" s="276">
        <v>717300</v>
      </c>
      <c r="D35" s="276">
        <v>1074700</v>
      </c>
      <c r="E35" s="276">
        <v>1387100</v>
      </c>
      <c r="F35" s="276">
        <v>1477100</v>
      </c>
      <c r="G35" s="365">
        <f>SUM(B35:F35)</f>
        <v>5016100</v>
      </c>
      <c r="H35" s="273"/>
      <c r="I35" s="349"/>
      <c r="J35" s="273"/>
      <c r="K35" s="277"/>
    </row>
    <row r="36" spans="1:11" s="274" customFormat="1" x14ac:dyDescent="0.3">
      <c r="A36" s="275" t="s">
        <v>9</v>
      </c>
      <c r="B36" s="276">
        <v>98080</v>
      </c>
      <c r="C36" s="276">
        <v>228080</v>
      </c>
      <c r="D36" s="276">
        <v>302080</v>
      </c>
      <c r="E36" s="276">
        <v>378880</v>
      </c>
      <c r="F36" s="276">
        <v>435280</v>
      </c>
      <c r="G36" s="278"/>
      <c r="H36" s="279"/>
      <c r="I36" s="350"/>
      <c r="J36" s="279"/>
      <c r="K36" s="280"/>
    </row>
    <row r="37" spans="1:11" s="274" customFormat="1" x14ac:dyDescent="0.3">
      <c r="A37" s="275" t="s">
        <v>294</v>
      </c>
      <c r="B37" s="276">
        <f>B35-B36</f>
        <v>261820</v>
      </c>
      <c r="C37" s="276">
        <f t="shared" ref="C37:E37" si="2">C35-C36</f>
        <v>489220</v>
      </c>
      <c r="D37" s="276">
        <f t="shared" si="2"/>
        <v>772620</v>
      </c>
      <c r="E37" s="276">
        <f t="shared" si="2"/>
        <v>1008220</v>
      </c>
      <c r="F37" s="276">
        <f>F35-F36</f>
        <v>1041820</v>
      </c>
      <c r="G37" s="365">
        <f>SUM(B37:F37)</f>
        <v>3573700</v>
      </c>
      <c r="H37" s="281"/>
      <c r="I37" s="351"/>
      <c r="J37" s="281"/>
      <c r="K37" s="282"/>
    </row>
    <row r="38" spans="1:11" s="274" customFormat="1" x14ac:dyDescent="0.3">
      <c r="A38" s="283" t="s">
        <v>60</v>
      </c>
      <c r="B38" s="276">
        <f>B37</f>
        <v>261820</v>
      </c>
      <c r="C38" s="276">
        <f>B38+C37</f>
        <v>751040</v>
      </c>
      <c r="D38" s="276">
        <f t="shared" ref="D38:F38" si="3">C38+D37</f>
        <v>1523660</v>
      </c>
      <c r="E38" s="276">
        <f t="shared" si="3"/>
        <v>2531880</v>
      </c>
      <c r="F38" s="276">
        <f t="shared" si="3"/>
        <v>3573700</v>
      </c>
      <c r="G38" s="278"/>
      <c r="H38" s="279"/>
      <c r="I38" s="350"/>
      <c r="J38" s="279"/>
      <c r="K38" s="280"/>
    </row>
    <row r="39" spans="1:11" s="274" customFormat="1" ht="25.5" x14ac:dyDescent="0.55000000000000004">
      <c r="A39" s="549" t="s">
        <v>383</v>
      </c>
      <c r="B39" s="549"/>
      <c r="C39" s="549"/>
      <c r="D39" s="549"/>
      <c r="E39" s="549"/>
      <c r="F39" s="530"/>
      <c r="G39" s="339">
        <f>G37*100/G35</f>
        <v>71.24459241243197</v>
      </c>
      <c r="H39" s="281"/>
      <c r="I39" s="351"/>
      <c r="J39" s="281"/>
      <c r="K39" s="334" t="str">
        <f>IF(G39&lt;10,"1",IF(G39&lt;20,"2",IF(G39&lt;30,"3",IF(G39&lt;40,"4","5"))))</f>
        <v>5</v>
      </c>
    </row>
    <row r="40" spans="1:11" x14ac:dyDescent="0.45">
      <c r="F40" s="265"/>
      <c r="G40" s="265"/>
      <c r="H40" s="266"/>
      <c r="I40" s="346"/>
      <c r="J40" s="266"/>
      <c r="K40" s="267"/>
    </row>
    <row r="41" spans="1:11" x14ac:dyDescent="0.45">
      <c r="F41" s="265"/>
      <c r="G41" s="265"/>
      <c r="H41" s="266"/>
      <c r="I41" s="346"/>
      <c r="J41" s="266"/>
      <c r="K41" s="267"/>
    </row>
    <row r="42" spans="1:11" x14ac:dyDescent="0.45">
      <c r="A42" s="550" t="s">
        <v>384</v>
      </c>
      <c r="B42" s="550"/>
      <c r="C42" s="550"/>
      <c r="D42" s="550"/>
      <c r="E42" s="550"/>
      <c r="F42" s="550"/>
      <c r="G42" s="550"/>
      <c r="H42" s="268"/>
      <c r="I42" s="347"/>
    </row>
    <row r="43" spans="1:11" x14ac:dyDescent="0.45">
      <c r="A43" s="285" t="s">
        <v>361</v>
      </c>
      <c r="H43" s="237"/>
      <c r="I43" s="352"/>
      <c r="J43" s="237"/>
      <c r="K43" s="286"/>
    </row>
    <row r="44" spans="1:11" x14ac:dyDescent="0.45">
      <c r="A44" s="285" t="s">
        <v>362</v>
      </c>
      <c r="H44" s="249"/>
    </row>
    <row r="45" spans="1:11" x14ac:dyDescent="0.45">
      <c r="A45" s="461" t="s">
        <v>526</v>
      </c>
      <c r="H45" s="249"/>
    </row>
    <row r="46" spans="1:11" x14ac:dyDescent="0.45">
      <c r="A46" s="468" t="s">
        <v>454</v>
      </c>
      <c r="B46" s="382"/>
      <c r="C46" s="382"/>
      <c r="D46" s="382"/>
      <c r="E46" s="383"/>
      <c r="F46" s="383"/>
      <c r="G46" s="383"/>
      <c r="H46" s="383"/>
      <c r="I46" s="384"/>
    </row>
    <row r="47" spans="1:11" x14ac:dyDescent="0.45">
      <c r="A47" s="287" t="s">
        <v>432</v>
      </c>
      <c r="H47" s="249"/>
    </row>
    <row r="48" spans="1:11" x14ac:dyDescent="0.45">
      <c r="A48" s="288" t="s">
        <v>312</v>
      </c>
      <c r="B48" s="289"/>
      <c r="C48" s="289"/>
      <c r="D48" s="289"/>
      <c r="H48" s="249"/>
    </row>
    <row r="49" spans="1:11" x14ac:dyDescent="0.45">
      <c r="A49" s="285" t="s">
        <v>363</v>
      </c>
      <c r="H49" s="249"/>
    </row>
    <row r="50" spans="1:11" x14ac:dyDescent="0.45">
      <c r="A50" s="290" t="s">
        <v>364</v>
      </c>
      <c r="H50" s="249"/>
    </row>
    <row r="51" spans="1:11" ht="72" customHeight="1" x14ac:dyDescent="0.45">
      <c r="A51" s="272" t="s">
        <v>305</v>
      </c>
      <c r="B51" s="540" t="s">
        <v>324</v>
      </c>
      <c r="C51" s="540"/>
      <c r="D51" s="540" t="s">
        <v>325</v>
      </c>
      <c r="E51" s="540"/>
      <c r="F51" s="540" t="s">
        <v>329</v>
      </c>
      <c r="G51" s="540"/>
      <c r="H51" s="249"/>
      <c r="K51" s="291" t="s">
        <v>369</v>
      </c>
    </row>
    <row r="52" spans="1:11" x14ac:dyDescent="0.45">
      <c r="A52" s="292" t="s">
        <v>300</v>
      </c>
      <c r="B52" s="546">
        <v>1</v>
      </c>
      <c r="C52" s="546"/>
      <c r="D52" s="546"/>
      <c r="E52" s="546"/>
      <c r="F52" s="546"/>
      <c r="G52" s="546"/>
      <c r="H52" s="239"/>
      <c r="I52" s="340"/>
      <c r="J52" s="239"/>
      <c r="K52" s="293"/>
    </row>
    <row r="53" spans="1:11" x14ac:dyDescent="0.45">
      <c r="A53" s="292" t="s">
        <v>301</v>
      </c>
      <c r="B53" s="546">
        <v>1</v>
      </c>
      <c r="C53" s="546"/>
      <c r="D53" s="528"/>
      <c r="E53" s="529"/>
      <c r="F53" s="546"/>
      <c r="G53" s="546"/>
      <c r="H53" s="294"/>
      <c r="I53" s="353"/>
      <c r="J53" s="294"/>
      <c r="K53" s="295"/>
    </row>
    <row r="54" spans="1:11" x14ac:dyDescent="0.45">
      <c r="A54" s="292" t="s">
        <v>302</v>
      </c>
      <c r="B54" s="546">
        <v>1</v>
      </c>
      <c r="C54" s="546"/>
      <c r="D54" s="528"/>
      <c r="E54" s="529"/>
      <c r="F54" s="546"/>
      <c r="G54" s="546"/>
      <c r="H54" s="294"/>
      <c r="I54" s="353"/>
      <c r="J54" s="294"/>
      <c r="K54" s="295"/>
    </row>
    <row r="55" spans="1:11" x14ac:dyDescent="0.45">
      <c r="A55" s="292" t="s">
        <v>303</v>
      </c>
      <c r="B55" s="546">
        <v>1</v>
      </c>
      <c r="C55" s="546"/>
      <c r="D55" s="528"/>
      <c r="E55" s="529"/>
      <c r="F55" s="546"/>
      <c r="G55" s="546"/>
      <c r="H55" s="294"/>
      <c r="I55" s="353"/>
      <c r="J55" s="294"/>
      <c r="K55" s="295"/>
    </row>
    <row r="56" spans="1:11" ht="86.4" customHeight="1" x14ac:dyDescent="0.45">
      <c r="A56" s="296" t="s">
        <v>304</v>
      </c>
      <c r="B56" s="547" t="s">
        <v>326</v>
      </c>
      <c r="C56" s="548"/>
      <c r="D56" s="547" t="s">
        <v>327</v>
      </c>
      <c r="E56" s="548"/>
      <c r="F56" s="540" t="s">
        <v>328</v>
      </c>
      <c r="G56" s="540"/>
      <c r="H56" s="294"/>
      <c r="I56" s="353"/>
      <c r="J56" s="294"/>
      <c r="K56" s="257"/>
    </row>
    <row r="57" spans="1:11" x14ac:dyDescent="0.45">
      <c r="A57" s="292" t="s">
        <v>300</v>
      </c>
      <c r="B57" s="546">
        <v>1</v>
      </c>
      <c r="C57" s="546"/>
      <c r="D57" s="546"/>
      <c r="E57" s="546"/>
      <c r="F57" s="546"/>
      <c r="G57" s="546"/>
      <c r="H57" s="239"/>
      <c r="I57" s="340"/>
      <c r="J57" s="239"/>
      <c r="K57" s="295"/>
    </row>
    <row r="58" spans="1:11" x14ac:dyDescent="0.45">
      <c r="A58" s="292" t="s">
        <v>301</v>
      </c>
      <c r="B58" s="546">
        <v>1</v>
      </c>
      <c r="C58" s="546"/>
      <c r="D58" s="528"/>
      <c r="E58" s="529"/>
      <c r="F58" s="546"/>
      <c r="G58" s="546"/>
      <c r="H58" s="294"/>
      <c r="I58" s="353"/>
      <c r="J58" s="294"/>
      <c r="K58" s="295"/>
    </row>
    <row r="59" spans="1:11" x14ac:dyDescent="0.45">
      <c r="A59" s="292" t="s">
        <v>302</v>
      </c>
      <c r="B59" s="546">
        <v>1</v>
      </c>
      <c r="C59" s="546"/>
      <c r="D59" s="528"/>
      <c r="E59" s="529"/>
      <c r="F59" s="546"/>
      <c r="G59" s="546"/>
      <c r="H59" s="294"/>
      <c r="I59" s="353"/>
      <c r="J59" s="294"/>
      <c r="K59" s="295"/>
    </row>
    <row r="60" spans="1:11" x14ac:dyDescent="0.45">
      <c r="A60" s="292" t="s">
        <v>303</v>
      </c>
      <c r="B60" s="546">
        <v>1</v>
      </c>
      <c r="C60" s="546"/>
      <c r="D60" s="528"/>
      <c r="E60" s="529"/>
      <c r="F60" s="546"/>
      <c r="G60" s="546"/>
      <c r="H60" s="294"/>
      <c r="I60" s="353"/>
      <c r="J60" s="294"/>
      <c r="K60" s="295"/>
    </row>
    <row r="61" spans="1:11" x14ac:dyDescent="0.45">
      <c r="A61" s="288" t="s">
        <v>313</v>
      </c>
      <c r="B61" s="289"/>
      <c r="C61" s="289"/>
      <c r="D61" s="289"/>
      <c r="H61" s="294"/>
      <c r="I61" s="353"/>
      <c r="J61" s="294"/>
      <c r="K61" s="297"/>
    </row>
    <row r="62" spans="1:11" x14ac:dyDescent="0.45">
      <c r="A62" s="285" t="s">
        <v>430</v>
      </c>
      <c r="H62" s="249"/>
      <c r="K62" s="297"/>
    </row>
    <row r="63" spans="1:11" x14ac:dyDescent="0.45">
      <c r="A63" s="298" t="s">
        <v>431</v>
      </c>
      <c r="H63" s="249"/>
      <c r="K63" s="297"/>
    </row>
    <row r="64" spans="1:11" x14ac:dyDescent="0.45">
      <c r="A64" s="299" t="s">
        <v>448</v>
      </c>
      <c r="H64" s="249"/>
      <c r="K64" s="297"/>
    </row>
    <row r="65" spans="1:11" x14ac:dyDescent="0.45">
      <c r="A65" s="299" t="s">
        <v>365</v>
      </c>
      <c r="H65" s="249"/>
      <c r="K65" s="297"/>
    </row>
    <row r="66" spans="1:11" ht="64.25" customHeight="1" x14ac:dyDescent="0.45">
      <c r="A66" s="272" t="s">
        <v>306</v>
      </c>
      <c r="B66" s="540" t="s">
        <v>324</v>
      </c>
      <c r="C66" s="540"/>
      <c r="D66" s="540" t="s">
        <v>325</v>
      </c>
      <c r="E66" s="540"/>
      <c r="F66" s="544" t="s">
        <v>317</v>
      </c>
      <c r="G66" s="545"/>
      <c r="H66" s="249"/>
      <c r="K66" s="257"/>
    </row>
    <row r="67" spans="1:11" x14ac:dyDescent="0.45">
      <c r="A67" s="292" t="s">
        <v>300</v>
      </c>
      <c r="B67" s="546">
        <v>1</v>
      </c>
      <c r="C67" s="546"/>
      <c r="D67" s="546"/>
      <c r="E67" s="546"/>
      <c r="F67" s="528"/>
      <c r="G67" s="529"/>
      <c r="H67" s="239"/>
      <c r="I67" s="340"/>
      <c r="J67" s="239"/>
      <c r="K67" s="295"/>
    </row>
    <row r="68" spans="1:11" x14ac:dyDescent="0.45">
      <c r="A68" s="292" t="s">
        <v>301</v>
      </c>
      <c r="B68" s="546">
        <v>1</v>
      </c>
      <c r="C68" s="546"/>
      <c r="D68" s="528"/>
      <c r="E68" s="529"/>
      <c r="F68" s="528"/>
      <c r="G68" s="529"/>
      <c r="H68" s="294"/>
      <c r="I68" s="353"/>
      <c r="J68" s="294"/>
      <c r="K68" s="295"/>
    </row>
    <row r="69" spans="1:11" x14ac:dyDescent="0.45">
      <c r="A69" s="292" t="s">
        <v>302</v>
      </c>
      <c r="B69" s="546">
        <v>1</v>
      </c>
      <c r="C69" s="546"/>
      <c r="D69" s="528"/>
      <c r="E69" s="529"/>
      <c r="F69" s="528"/>
      <c r="G69" s="529"/>
      <c r="H69" s="294"/>
      <c r="I69" s="353"/>
      <c r="J69" s="294"/>
      <c r="K69" s="295"/>
    </row>
    <row r="70" spans="1:11" x14ac:dyDescent="0.45">
      <c r="A70" s="292" t="s">
        <v>303</v>
      </c>
      <c r="B70" s="546">
        <v>1</v>
      </c>
      <c r="C70" s="546"/>
      <c r="D70" s="528"/>
      <c r="E70" s="529"/>
      <c r="F70" s="528"/>
      <c r="G70" s="529"/>
      <c r="H70" s="294"/>
      <c r="I70" s="353"/>
      <c r="J70" s="294"/>
      <c r="K70" s="295"/>
    </row>
    <row r="71" spans="1:11" ht="86.4" customHeight="1" x14ac:dyDescent="0.45">
      <c r="A71" s="296" t="s">
        <v>307</v>
      </c>
      <c r="B71" s="540" t="s">
        <v>321</v>
      </c>
      <c r="C71" s="540"/>
      <c r="D71" s="540" t="s">
        <v>322</v>
      </c>
      <c r="E71" s="540"/>
      <c r="F71" s="544" t="s">
        <v>323</v>
      </c>
      <c r="G71" s="545"/>
      <c r="H71" s="294"/>
      <c r="I71" s="353"/>
      <c r="J71" s="294"/>
      <c r="K71" s="257"/>
    </row>
    <row r="72" spans="1:11" x14ac:dyDescent="0.45">
      <c r="A72" s="292" t="s">
        <v>300</v>
      </c>
      <c r="B72" s="546">
        <v>1</v>
      </c>
      <c r="C72" s="546"/>
      <c r="D72" s="546"/>
      <c r="E72" s="546"/>
      <c r="F72" s="528"/>
      <c r="G72" s="529"/>
      <c r="H72" s="239"/>
      <c r="I72" s="340"/>
      <c r="J72" s="239"/>
      <c r="K72" s="295"/>
    </row>
    <row r="73" spans="1:11" x14ac:dyDescent="0.45">
      <c r="A73" s="292" t="s">
        <v>301</v>
      </c>
      <c r="B73" s="546">
        <v>1</v>
      </c>
      <c r="C73" s="546"/>
      <c r="D73" s="528"/>
      <c r="E73" s="529"/>
      <c r="F73" s="528"/>
      <c r="G73" s="529"/>
      <c r="H73" s="294"/>
      <c r="I73" s="353"/>
      <c r="J73" s="294"/>
      <c r="K73" s="295"/>
    </row>
    <row r="74" spans="1:11" x14ac:dyDescent="0.45">
      <c r="A74" s="292" t="s">
        <v>302</v>
      </c>
      <c r="B74" s="546"/>
      <c r="C74" s="546"/>
      <c r="D74" s="528">
        <v>0.5</v>
      </c>
      <c r="E74" s="529"/>
      <c r="F74" s="528"/>
      <c r="G74" s="529"/>
      <c r="H74" s="294"/>
      <c r="I74" s="353"/>
      <c r="J74" s="294"/>
      <c r="K74" s="295"/>
    </row>
    <row r="75" spans="1:11" x14ac:dyDescent="0.45">
      <c r="A75" s="292" t="s">
        <v>303</v>
      </c>
      <c r="B75" s="546"/>
      <c r="C75" s="546"/>
      <c r="D75" s="528">
        <v>0.5</v>
      </c>
      <c r="E75" s="529"/>
      <c r="F75" s="528"/>
      <c r="G75" s="529"/>
      <c r="H75" s="294"/>
      <c r="I75" s="353"/>
      <c r="J75" s="294"/>
      <c r="K75" s="295"/>
    </row>
    <row r="76" spans="1:11" x14ac:dyDescent="0.45">
      <c r="A76" s="288" t="s">
        <v>314</v>
      </c>
      <c r="B76" s="289"/>
      <c r="C76" s="289"/>
      <c r="D76" s="289"/>
      <c r="H76" s="294"/>
      <c r="I76" s="353"/>
      <c r="J76" s="294"/>
      <c r="K76" s="297"/>
    </row>
    <row r="77" spans="1:11" x14ac:dyDescent="0.45">
      <c r="A77" s="285" t="s">
        <v>366</v>
      </c>
      <c r="H77" s="249"/>
      <c r="K77" s="297"/>
    </row>
    <row r="78" spans="1:11" x14ac:dyDescent="0.45">
      <c r="A78" s="298" t="s">
        <v>367</v>
      </c>
      <c r="H78" s="249"/>
      <c r="K78" s="297"/>
    </row>
    <row r="79" spans="1:11" ht="63.65" customHeight="1" x14ac:dyDescent="0.45">
      <c r="A79" s="296" t="s">
        <v>308</v>
      </c>
      <c r="B79" s="540" t="s">
        <v>318</v>
      </c>
      <c r="C79" s="540"/>
      <c r="D79" s="540" t="s">
        <v>319</v>
      </c>
      <c r="E79" s="540"/>
      <c r="F79" s="544" t="s">
        <v>320</v>
      </c>
      <c r="G79" s="545"/>
      <c r="H79" s="249"/>
      <c r="K79" s="257"/>
    </row>
    <row r="80" spans="1:11" ht="42" customHeight="1" x14ac:dyDescent="0.45">
      <c r="A80" s="292" t="s">
        <v>309</v>
      </c>
      <c r="B80" s="546"/>
      <c r="C80" s="546"/>
      <c r="D80" s="546">
        <v>0.5</v>
      </c>
      <c r="E80" s="546"/>
      <c r="F80" s="528"/>
      <c r="G80" s="529"/>
      <c r="H80" s="239"/>
      <c r="I80" s="340"/>
      <c r="J80" s="239"/>
      <c r="K80" s="295"/>
    </row>
    <row r="81" spans="1:15" ht="25.5" x14ac:dyDescent="0.45">
      <c r="A81" s="530" t="s">
        <v>380</v>
      </c>
      <c r="B81" s="531"/>
      <c r="C81" s="531"/>
      <c r="D81" s="531"/>
      <c r="E81" s="532"/>
      <c r="F81" s="533">
        <f>SUM(B52:G55,B57:G60,B67:G70,B72:G75,B80:G80)*100/17</f>
        <v>91.17647058823529</v>
      </c>
      <c r="G81" s="534"/>
      <c r="H81" s="294"/>
      <c r="I81" s="353"/>
      <c r="J81" s="294"/>
      <c r="K81" s="335" t="str">
        <f>IF(F81&lt;60,"1",IF(F81&lt;70,"2",IF(F81&lt;80,"3",IF(F81&lt;90,"4","5"))))</f>
        <v>5</v>
      </c>
    </row>
    <row r="82" spans="1:15" s="249" customFormat="1" x14ac:dyDescent="0.45">
      <c r="A82" s="539" t="s">
        <v>385</v>
      </c>
      <c r="B82" s="539"/>
      <c r="C82" s="539"/>
      <c r="D82" s="539"/>
      <c r="E82" s="539"/>
      <c r="F82" s="539"/>
      <c r="G82" s="539"/>
      <c r="H82" s="300"/>
      <c r="I82" s="354"/>
      <c r="J82" s="301"/>
      <c r="K82" s="302"/>
    </row>
    <row r="83" spans="1:15" ht="66.650000000000006" customHeight="1" x14ac:dyDescent="0.45">
      <c r="A83" s="540" t="s">
        <v>315</v>
      </c>
      <c r="B83" s="540" t="s">
        <v>342</v>
      </c>
      <c r="C83" s="541"/>
      <c r="D83" s="542" t="s">
        <v>434</v>
      </c>
      <c r="E83" s="543"/>
      <c r="F83" s="543"/>
      <c r="G83" s="538"/>
      <c r="H83" s="249"/>
      <c r="K83" s="535" t="s">
        <v>371</v>
      </c>
      <c r="M83" s="249"/>
    </row>
    <row r="84" spans="1:15" ht="86" customHeight="1" x14ac:dyDescent="0.45">
      <c r="A84" s="540"/>
      <c r="B84" s="303" t="s">
        <v>350</v>
      </c>
      <c r="C84" s="304" t="s">
        <v>351</v>
      </c>
      <c r="D84" s="305" t="s">
        <v>316</v>
      </c>
      <c r="E84" s="537" t="s">
        <v>389</v>
      </c>
      <c r="F84" s="538"/>
      <c r="G84" s="303" t="s">
        <v>317</v>
      </c>
      <c r="H84" s="239"/>
      <c r="I84" s="340"/>
      <c r="J84" s="239"/>
      <c r="K84" s="536"/>
    </row>
    <row r="85" spans="1:15" x14ac:dyDescent="0.45">
      <c r="A85" s="306" t="s">
        <v>332</v>
      </c>
      <c r="B85" s="307">
        <v>1</v>
      </c>
      <c r="C85" s="308"/>
      <c r="D85" s="309">
        <v>1</v>
      </c>
      <c r="E85" s="528"/>
      <c r="F85" s="529"/>
      <c r="G85" s="307"/>
      <c r="H85" s="239"/>
      <c r="I85" s="340"/>
      <c r="J85" s="239"/>
      <c r="K85" s="293"/>
    </row>
    <row r="86" spans="1:15" x14ac:dyDescent="0.45">
      <c r="A86" s="310" t="s">
        <v>333</v>
      </c>
      <c r="B86" s="307">
        <v>1</v>
      </c>
      <c r="C86" s="308"/>
      <c r="D86" s="309"/>
      <c r="E86" s="528">
        <v>0.5</v>
      </c>
      <c r="F86" s="529"/>
      <c r="G86" s="307"/>
      <c r="H86" s="294"/>
      <c r="I86" s="353"/>
      <c r="J86" s="294"/>
      <c r="K86" s="295"/>
    </row>
    <row r="87" spans="1:15" x14ac:dyDescent="0.45">
      <c r="A87" s="306" t="s">
        <v>331</v>
      </c>
      <c r="B87" s="307">
        <v>1</v>
      </c>
      <c r="C87" s="308"/>
      <c r="D87" s="309">
        <v>1</v>
      </c>
      <c r="E87" s="528"/>
      <c r="F87" s="529"/>
      <c r="G87" s="307"/>
      <c r="H87" s="294"/>
      <c r="I87" s="353"/>
      <c r="J87" s="294"/>
      <c r="K87" s="295"/>
    </row>
    <row r="88" spans="1:15" x14ac:dyDescent="0.45">
      <c r="A88" s="311" t="s">
        <v>386</v>
      </c>
      <c r="B88" s="307">
        <v>1</v>
      </c>
      <c r="C88" s="308"/>
      <c r="D88" s="309">
        <v>1</v>
      </c>
      <c r="E88" s="528"/>
      <c r="F88" s="529"/>
      <c r="G88" s="307"/>
      <c r="H88" s="294"/>
      <c r="I88" s="353"/>
      <c r="J88" s="294"/>
      <c r="K88" s="295"/>
    </row>
    <row r="89" spans="1:15" x14ac:dyDescent="0.45">
      <c r="A89" s="311" t="s">
        <v>387</v>
      </c>
      <c r="B89" s="307"/>
      <c r="C89" s="308">
        <v>0</v>
      </c>
      <c r="D89" s="309"/>
      <c r="E89" s="528"/>
      <c r="F89" s="529"/>
      <c r="G89" s="307"/>
      <c r="H89" s="294"/>
      <c r="I89" s="353"/>
      <c r="J89" s="294"/>
      <c r="K89" s="295"/>
    </row>
    <row r="90" spans="1:15" ht="25.5" x14ac:dyDescent="0.45">
      <c r="A90" s="530" t="s">
        <v>388</v>
      </c>
      <c r="B90" s="531"/>
      <c r="C90" s="531"/>
      <c r="D90" s="531"/>
      <c r="E90" s="532"/>
      <c r="F90" s="533">
        <f>SUM(D85:G89)*100/SUM(B85:C89)</f>
        <v>87.5</v>
      </c>
      <c r="G90" s="534"/>
      <c r="H90" s="294"/>
      <c r="I90" s="353"/>
      <c r="J90" s="294"/>
      <c r="K90" s="335" t="str">
        <f>IF(F90&lt;60,"1",IF(F90&lt;70,"2",IF(F90&lt;80,"3",IF(F90&lt;90,"4","5"))))</f>
        <v>4</v>
      </c>
    </row>
    <row r="91" spans="1:15" x14ac:dyDescent="0.45">
      <c r="A91" s="248" t="s">
        <v>349</v>
      </c>
      <c r="H91" s="247"/>
      <c r="I91" s="342"/>
      <c r="J91" s="247"/>
      <c r="K91" s="249"/>
      <c r="M91" s="369"/>
    </row>
    <row r="92" spans="1:15" x14ac:dyDescent="0.45">
      <c r="H92" s="247"/>
      <c r="I92" s="342"/>
      <c r="J92" s="247"/>
      <c r="K92" s="249"/>
    </row>
    <row r="93" spans="1:15" x14ac:dyDescent="0.45">
      <c r="A93" s="285" t="s">
        <v>407</v>
      </c>
      <c r="H93" s="249"/>
      <c r="K93" s="249"/>
    </row>
    <row r="94" spans="1:15" ht="82" x14ac:dyDescent="0.45">
      <c r="A94" s="272" t="s">
        <v>413</v>
      </c>
      <c r="B94" s="246" t="s">
        <v>291</v>
      </c>
      <c r="C94" s="246" t="s">
        <v>416</v>
      </c>
      <c r="D94" s="312" t="s">
        <v>433</v>
      </c>
      <c r="H94" s="249"/>
      <c r="K94" s="249"/>
    </row>
    <row r="95" spans="1:15" x14ac:dyDescent="0.45">
      <c r="A95" s="313" t="s">
        <v>408</v>
      </c>
      <c r="B95" s="479" t="str">
        <f>K8</f>
        <v>3</v>
      </c>
      <c r="C95" s="480">
        <f>'4.เกณฑ์'!C4</f>
        <v>25</v>
      </c>
      <c r="D95" s="481">
        <f>B95*C95/5</f>
        <v>15</v>
      </c>
      <c r="E95" s="385"/>
      <c r="L95" s="315"/>
      <c r="M95" s="249"/>
      <c r="N95" s="249"/>
      <c r="O95" s="315"/>
    </row>
    <row r="96" spans="1:15" x14ac:dyDescent="0.45">
      <c r="A96" s="313" t="s">
        <v>409</v>
      </c>
      <c r="B96" s="482">
        <f>K26</f>
        <v>2.5</v>
      </c>
      <c r="C96" s="480">
        <f>'4.เกณฑ์'!C5</f>
        <v>25</v>
      </c>
      <c r="D96" s="481">
        <f t="shared" ref="D96:D99" si="4">B96*C96/5</f>
        <v>12.5</v>
      </c>
      <c r="E96" s="385"/>
      <c r="L96" s="316"/>
      <c r="M96" s="249"/>
      <c r="N96" s="249"/>
      <c r="O96" s="315"/>
    </row>
    <row r="97" spans="1:15" x14ac:dyDescent="0.45">
      <c r="A97" s="313" t="s">
        <v>410</v>
      </c>
      <c r="B97" s="479" t="str">
        <f>K39</f>
        <v>5</v>
      </c>
      <c r="C97" s="480">
        <f>'4.เกณฑ์'!C7</f>
        <v>25</v>
      </c>
      <c r="D97" s="481">
        <f t="shared" si="4"/>
        <v>25</v>
      </c>
      <c r="E97" s="385"/>
      <c r="L97" s="317"/>
      <c r="M97" s="249"/>
      <c r="N97" s="249"/>
      <c r="O97" s="315"/>
    </row>
    <row r="98" spans="1:15" x14ac:dyDescent="0.45">
      <c r="A98" s="313" t="s">
        <v>411</v>
      </c>
      <c r="B98" s="479" t="str">
        <f>K81</f>
        <v>5</v>
      </c>
      <c r="C98" s="480">
        <f>'4.เกณฑ์'!C8</f>
        <v>12.5</v>
      </c>
      <c r="D98" s="481">
        <f t="shared" si="4"/>
        <v>12.5</v>
      </c>
      <c r="E98" s="386"/>
      <c r="L98" s="317"/>
      <c r="M98" s="249"/>
      <c r="N98" s="249"/>
      <c r="O98" s="315"/>
    </row>
    <row r="99" spans="1:15" x14ac:dyDescent="0.45">
      <c r="A99" s="313" t="s">
        <v>412</v>
      </c>
      <c r="B99" s="479" t="str">
        <f>K90</f>
        <v>4</v>
      </c>
      <c r="C99" s="480">
        <f>'4.เกณฑ์'!C9</f>
        <v>12.5</v>
      </c>
      <c r="D99" s="481">
        <f t="shared" si="4"/>
        <v>10</v>
      </c>
      <c r="E99" s="386"/>
      <c r="L99" s="317"/>
      <c r="M99" s="249"/>
      <c r="N99" s="249"/>
      <c r="O99" s="315"/>
    </row>
    <row r="100" spans="1:15" s="321" customFormat="1" x14ac:dyDescent="0.45">
      <c r="A100" s="318" t="s">
        <v>1</v>
      </c>
      <c r="B100" s="319"/>
      <c r="C100" s="363">
        <f>SUM(C95:C99)</f>
        <v>100</v>
      </c>
      <c r="D100" s="364">
        <f>SUM(D95:D99)</f>
        <v>75</v>
      </c>
      <c r="E100" s="320"/>
      <c r="I100" s="355"/>
      <c r="L100" s="322"/>
      <c r="M100" s="322"/>
      <c r="N100" s="322"/>
      <c r="O100" s="323"/>
    </row>
    <row r="101" spans="1:15" s="330" customFormat="1" x14ac:dyDescent="0.3">
      <c r="A101" s="324"/>
      <c r="B101" s="324"/>
      <c r="C101" s="325"/>
      <c r="D101" s="324"/>
      <c r="E101" s="326"/>
      <c r="F101" s="324"/>
      <c r="G101" s="327"/>
      <c r="H101" s="328"/>
      <c r="I101" s="356"/>
      <c r="J101" s="328"/>
      <c r="K101" s="329"/>
    </row>
    <row r="102" spans="1:15" s="274" customFormat="1" x14ac:dyDescent="0.3">
      <c r="A102" s="331"/>
      <c r="I102" s="332"/>
      <c r="K102" s="330"/>
      <c r="L102" s="264"/>
    </row>
    <row r="103" spans="1:15" s="274" customFormat="1" x14ac:dyDescent="0.3">
      <c r="A103" s="331"/>
      <c r="I103" s="332"/>
      <c r="K103" s="330"/>
      <c r="L103" s="264"/>
    </row>
    <row r="104" spans="1:15" s="274" customFormat="1" x14ac:dyDescent="0.3">
      <c r="A104" s="331"/>
      <c r="I104" s="332"/>
      <c r="K104" s="330"/>
      <c r="L104" s="264"/>
    </row>
    <row r="105" spans="1:15" s="274" customFormat="1" x14ac:dyDescent="0.3">
      <c r="A105" s="331"/>
      <c r="I105" s="332"/>
      <c r="K105" s="330"/>
      <c r="L105" s="264"/>
    </row>
    <row r="106" spans="1:15" s="274" customFormat="1" x14ac:dyDescent="0.3">
      <c r="A106" s="331"/>
      <c r="I106" s="332"/>
      <c r="K106" s="330"/>
      <c r="L106" s="264"/>
    </row>
    <row r="107" spans="1:15" s="274" customFormat="1" x14ac:dyDescent="0.3">
      <c r="A107" s="331"/>
      <c r="I107" s="332"/>
      <c r="K107" s="330"/>
      <c r="L107" s="264"/>
    </row>
    <row r="108" spans="1:15" s="274" customFormat="1" x14ac:dyDescent="0.3">
      <c r="A108" s="331"/>
      <c r="I108" s="332"/>
      <c r="K108" s="330"/>
      <c r="L108" s="264"/>
    </row>
    <row r="109" spans="1:15" s="274" customFormat="1" x14ac:dyDescent="0.3">
      <c r="A109" s="331"/>
      <c r="I109" s="332"/>
      <c r="K109" s="330"/>
      <c r="L109" s="264"/>
    </row>
    <row r="110" spans="1:15" s="274" customFormat="1" x14ac:dyDescent="0.3">
      <c r="A110" s="331"/>
      <c r="H110" s="332"/>
      <c r="I110" s="332"/>
      <c r="K110" s="330"/>
      <c r="L110" s="264"/>
    </row>
    <row r="111" spans="1:15" s="274" customFormat="1" x14ac:dyDescent="0.3">
      <c r="A111" s="331"/>
      <c r="H111" s="332"/>
      <c r="I111" s="332"/>
      <c r="K111" s="330"/>
      <c r="L111" s="264"/>
    </row>
    <row r="112" spans="1:15" s="274" customFormat="1" x14ac:dyDescent="0.3">
      <c r="A112" s="331"/>
      <c r="H112" s="332"/>
      <c r="I112" s="332"/>
      <c r="K112" s="330"/>
      <c r="L112" s="264"/>
    </row>
    <row r="113" spans="1:12" s="274" customFormat="1" x14ac:dyDescent="0.3">
      <c r="A113" s="331"/>
      <c r="H113" s="332"/>
      <c r="I113" s="332"/>
      <c r="K113" s="330"/>
      <c r="L113" s="264"/>
    </row>
    <row r="114" spans="1:12" s="274" customFormat="1" x14ac:dyDescent="0.3">
      <c r="A114" s="331"/>
      <c r="H114" s="332"/>
      <c r="I114" s="332"/>
      <c r="K114" s="330"/>
      <c r="L114" s="264"/>
    </row>
    <row r="115" spans="1:12" s="274" customFormat="1" x14ac:dyDescent="0.3">
      <c r="A115" s="331"/>
      <c r="H115" s="332"/>
      <c r="I115" s="332"/>
      <c r="K115" s="330"/>
      <c r="L115" s="264"/>
    </row>
    <row r="116" spans="1:12" s="274" customFormat="1" x14ac:dyDescent="0.3">
      <c r="A116" s="331"/>
      <c r="H116" s="332"/>
      <c r="I116" s="332"/>
      <c r="K116" s="330"/>
      <c r="L116" s="264"/>
    </row>
    <row r="117" spans="1:12" s="274" customFormat="1" x14ac:dyDescent="0.3">
      <c r="A117" s="331"/>
      <c r="H117" s="332"/>
      <c r="I117" s="332"/>
      <c r="K117" s="330"/>
      <c r="L117" s="264"/>
    </row>
    <row r="118" spans="1:12" s="274" customFormat="1" x14ac:dyDescent="0.3">
      <c r="A118" s="331"/>
      <c r="H118" s="332"/>
      <c r="I118" s="332"/>
      <c r="K118" s="330"/>
      <c r="L118" s="264"/>
    </row>
    <row r="119" spans="1:12" s="274" customFormat="1" x14ac:dyDescent="0.3">
      <c r="A119" s="331"/>
      <c r="H119" s="332"/>
      <c r="I119" s="332"/>
      <c r="K119" s="330"/>
      <c r="L119" s="264"/>
    </row>
    <row r="120" spans="1:12" s="274" customFormat="1" x14ac:dyDescent="0.3">
      <c r="A120" s="331"/>
      <c r="H120" s="332"/>
      <c r="I120" s="332"/>
      <c r="K120" s="330"/>
      <c r="L120" s="264"/>
    </row>
    <row r="121" spans="1:12" s="274" customFormat="1" x14ac:dyDescent="0.3">
      <c r="A121" s="331"/>
      <c r="H121" s="332"/>
      <c r="I121" s="332"/>
      <c r="K121" s="330"/>
      <c r="L121" s="264"/>
    </row>
    <row r="122" spans="1:12" s="274" customFormat="1" x14ac:dyDescent="0.45">
      <c r="A122" s="248"/>
      <c r="B122" s="248"/>
      <c r="C122" s="248"/>
      <c r="D122" s="248"/>
      <c r="E122" s="232"/>
      <c r="F122" s="232"/>
      <c r="G122" s="232"/>
      <c r="H122" s="332"/>
      <c r="I122" s="332"/>
      <c r="K122" s="232"/>
      <c r="L122" s="264"/>
    </row>
  </sheetData>
  <sheetProtection algorithmName="SHA-512" hashValue="tZBTBVPBRuKYn+Wk10Cj7AF8JsN6sDXJwOuTXljBRVYaIxLm6I1BOYZcgyr9xYFhz9vak42TyByG2TTpCLPlbA==" saltValue="MyIxW+NV65/UKGhnj0QNiw==" spinCount="100000" sheet="1" objects="1" scenarios="1"/>
  <mergeCells count="134">
    <mergeCell ref="E89:F89"/>
    <mergeCell ref="A90:E90"/>
    <mergeCell ref="F90:G90"/>
    <mergeCell ref="K83:K84"/>
    <mergeCell ref="E84:F84"/>
    <mergeCell ref="E85:F85"/>
    <mergeCell ref="E86:F86"/>
    <mergeCell ref="E87:F87"/>
    <mergeCell ref="E88:F88"/>
    <mergeCell ref="A81:E81"/>
    <mergeCell ref="F81:G81"/>
    <mergeCell ref="A82:G82"/>
    <mergeCell ref="A83:A84"/>
    <mergeCell ref="B83:C83"/>
    <mergeCell ref="D83:G83"/>
    <mergeCell ref="B79:C79"/>
    <mergeCell ref="D79:E79"/>
    <mergeCell ref="F79:G79"/>
    <mergeCell ref="B80:C80"/>
    <mergeCell ref="D80:E80"/>
    <mergeCell ref="F80:G80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  <mergeCell ref="B59:C59"/>
    <mergeCell ref="D59:E59"/>
    <mergeCell ref="F59:G59"/>
    <mergeCell ref="B60:C60"/>
    <mergeCell ref="D60:E60"/>
    <mergeCell ref="F60:G60"/>
    <mergeCell ref="B57:C57"/>
    <mergeCell ref="D57:E57"/>
    <mergeCell ref="F57:G57"/>
    <mergeCell ref="B58:C58"/>
    <mergeCell ref="D58:E58"/>
    <mergeCell ref="F58:G58"/>
    <mergeCell ref="B55:C55"/>
    <mergeCell ref="D55:E55"/>
    <mergeCell ref="F55:G55"/>
    <mergeCell ref="B56:C56"/>
    <mergeCell ref="D56:E56"/>
    <mergeCell ref="F56:G56"/>
    <mergeCell ref="B53:C53"/>
    <mergeCell ref="D53:E53"/>
    <mergeCell ref="F53:G53"/>
    <mergeCell ref="B54:C54"/>
    <mergeCell ref="D54:E54"/>
    <mergeCell ref="F54:G54"/>
    <mergeCell ref="A39:F39"/>
    <mergeCell ref="A42:G42"/>
    <mergeCell ref="B51:C51"/>
    <mergeCell ref="D51:E51"/>
    <mergeCell ref="F51:G51"/>
    <mergeCell ref="B52:C52"/>
    <mergeCell ref="D52:E52"/>
    <mergeCell ref="F52:G52"/>
    <mergeCell ref="A26:E26"/>
    <mergeCell ref="A30:G30"/>
    <mergeCell ref="A33:A34"/>
    <mergeCell ref="B33:F33"/>
    <mergeCell ref="G33:G34"/>
    <mergeCell ref="K33:K34"/>
    <mergeCell ref="B23:C23"/>
    <mergeCell ref="D23:E23"/>
    <mergeCell ref="F23:G23"/>
    <mergeCell ref="A24:E24"/>
    <mergeCell ref="F24:G24"/>
    <mergeCell ref="B25:C25"/>
    <mergeCell ref="D25:E25"/>
    <mergeCell ref="F25:G25"/>
    <mergeCell ref="B21:C21"/>
    <mergeCell ref="D21:E21"/>
    <mergeCell ref="F21:G21"/>
    <mergeCell ref="B22:C22"/>
    <mergeCell ref="D22:E22"/>
    <mergeCell ref="F22:G22"/>
    <mergeCell ref="A18:E18"/>
    <mergeCell ref="F18:G18"/>
    <mergeCell ref="B19:C19"/>
    <mergeCell ref="D19:E19"/>
    <mergeCell ref="F19:G19"/>
    <mergeCell ref="A20:G20"/>
    <mergeCell ref="B16:C16"/>
    <mergeCell ref="D16:E16"/>
    <mergeCell ref="F16:G16"/>
    <mergeCell ref="B17:C17"/>
    <mergeCell ref="D17:E17"/>
    <mergeCell ref="F17:G17"/>
    <mergeCell ref="A10:G10"/>
    <mergeCell ref="B13:C13"/>
    <mergeCell ref="D13:E13"/>
    <mergeCell ref="F13:G13"/>
    <mergeCell ref="A14:G14"/>
    <mergeCell ref="B15:C15"/>
    <mergeCell ref="D15:E15"/>
    <mergeCell ref="F15:G15"/>
    <mergeCell ref="F12:G12"/>
    <mergeCell ref="F6:G6"/>
    <mergeCell ref="F7:G7"/>
    <mergeCell ref="F8:G8"/>
    <mergeCell ref="A1:G1"/>
    <mergeCell ref="A2:G2"/>
    <mergeCell ref="A3:G3"/>
    <mergeCell ref="A4:A5"/>
    <mergeCell ref="F4:G5"/>
    <mergeCell ref="B4:B5"/>
    <mergeCell ref="C4:E4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  <rowBreaks count="2" manualBreakCount="2">
    <brk id="41" max="10" man="1"/>
    <brk id="8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10"/>
  <sheetViews>
    <sheetView zoomScale="60" zoomScaleNormal="60" zoomScaleSheetLayoutView="50" workbookViewId="0">
      <selection activeCell="F9" sqref="F9"/>
    </sheetView>
  </sheetViews>
  <sheetFormatPr defaultColWidth="9" defaultRowHeight="20.5" x14ac:dyDescent="0.3"/>
  <cols>
    <col min="1" max="1" width="6" style="3" bestFit="1" customWidth="1"/>
    <col min="2" max="2" width="26.9140625" style="2" customWidth="1"/>
    <col min="3" max="3" width="8.4140625" style="217" bestFit="1" customWidth="1"/>
    <col min="4" max="4" width="10.33203125" style="2" customWidth="1"/>
    <col min="5" max="9" width="28.6640625" style="2" customWidth="1"/>
    <col min="10" max="16384" width="9" style="2"/>
  </cols>
  <sheetData>
    <row r="1" spans="1:10" ht="25.5" x14ac:dyDescent="0.3">
      <c r="A1" s="601" t="s">
        <v>525</v>
      </c>
      <c r="B1" s="601"/>
      <c r="C1" s="601"/>
      <c r="D1" s="601"/>
      <c r="E1" s="601"/>
      <c r="F1" s="601"/>
      <c r="G1" s="601"/>
      <c r="H1" s="601"/>
      <c r="I1" s="601"/>
    </row>
    <row r="2" spans="1:10" ht="26" customHeight="1" x14ac:dyDescent="0.3">
      <c r="A2" s="602" t="s">
        <v>335</v>
      </c>
      <c r="B2" s="603" t="s">
        <v>292</v>
      </c>
      <c r="C2" s="605" t="s">
        <v>392</v>
      </c>
      <c r="D2" s="603" t="s">
        <v>393</v>
      </c>
      <c r="E2" s="604" t="s">
        <v>336</v>
      </c>
      <c r="F2" s="604"/>
      <c r="G2" s="604"/>
      <c r="H2" s="604"/>
      <c r="I2" s="604"/>
    </row>
    <row r="3" spans="1:10" x14ac:dyDescent="0.3">
      <c r="A3" s="602"/>
      <c r="B3" s="603"/>
      <c r="C3" s="605"/>
      <c r="D3" s="603"/>
      <c r="E3" s="206" t="s">
        <v>337</v>
      </c>
      <c r="F3" s="206" t="s">
        <v>338</v>
      </c>
      <c r="G3" s="206" t="s">
        <v>339</v>
      </c>
      <c r="H3" s="206" t="s">
        <v>340</v>
      </c>
      <c r="I3" s="206" t="s">
        <v>341</v>
      </c>
    </row>
    <row r="4" spans="1:10" ht="102.5" x14ac:dyDescent="0.3">
      <c r="A4" s="215">
        <v>1</v>
      </c>
      <c r="B4" s="4" t="s">
        <v>353</v>
      </c>
      <c r="C4" s="359">
        <v>25</v>
      </c>
      <c r="D4" s="215">
        <v>1</v>
      </c>
      <c r="E4" s="208" t="s">
        <v>391</v>
      </c>
      <c r="F4" s="209"/>
      <c r="G4" s="216" t="s">
        <v>414</v>
      </c>
      <c r="H4" s="209"/>
      <c r="I4" s="208" t="s">
        <v>355</v>
      </c>
      <c r="J4" s="201"/>
    </row>
    <row r="5" spans="1:10" ht="83.4" customHeight="1" x14ac:dyDescent="0.3">
      <c r="A5" s="599">
        <v>2</v>
      </c>
      <c r="B5" s="597" t="s">
        <v>429</v>
      </c>
      <c r="C5" s="595">
        <v>25</v>
      </c>
      <c r="D5" s="215">
        <v>2.1</v>
      </c>
      <c r="E5" s="208" t="s">
        <v>395</v>
      </c>
      <c r="F5" s="209"/>
      <c r="G5" s="208" t="s">
        <v>396</v>
      </c>
      <c r="H5" s="209"/>
      <c r="I5" s="208" t="s">
        <v>397</v>
      </c>
      <c r="J5" s="201"/>
    </row>
    <row r="6" spans="1:10" ht="113.4" customHeight="1" x14ac:dyDescent="0.3">
      <c r="A6" s="600"/>
      <c r="B6" s="598"/>
      <c r="C6" s="596"/>
      <c r="D6" s="215">
        <v>2.2000000000000002</v>
      </c>
      <c r="E6" s="208" t="s">
        <v>436</v>
      </c>
      <c r="F6" s="208" t="s">
        <v>437</v>
      </c>
      <c r="G6" s="208" t="s">
        <v>438</v>
      </c>
      <c r="H6" s="208" t="s">
        <v>439</v>
      </c>
      <c r="I6" s="208" t="s">
        <v>520</v>
      </c>
      <c r="J6" s="201"/>
    </row>
    <row r="7" spans="1:10" ht="93.65" customHeight="1" x14ac:dyDescent="0.3">
      <c r="A7" s="215">
        <v>3</v>
      </c>
      <c r="B7" s="199" t="s">
        <v>445</v>
      </c>
      <c r="C7" s="360">
        <v>25</v>
      </c>
      <c r="D7" s="215">
        <v>3</v>
      </c>
      <c r="E7" s="207" t="s">
        <v>417</v>
      </c>
      <c r="F7" s="207" t="s">
        <v>418</v>
      </c>
      <c r="G7" s="207" t="s">
        <v>419</v>
      </c>
      <c r="H7" s="207" t="s">
        <v>420</v>
      </c>
      <c r="I7" s="207" t="s">
        <v>521</v>
      </c>
      <c r="J7" s="201"/>
    </row>
    <row r="8" spans="1:10" ht="61.5" x14ac:dyDescent="0.3">
      <c r="A8" s="215">
        <v>4</v>
      </c>
      <c r="B8" s="4" t="s">
        <v>354</v>
      </c>
      <c r="C8" s="359">
        <v>12.5</v>
      </c>
      <c r="D8" s="215">
        <v>4</v>
      </c>
      <c r="E8" s="216" t="s">
        <v>421</v>
      </c>
      <c r="F8" s="226" t="s">
        <v>422</v>
      </c>
      <c r="G8" s="226" t="s">
        <v>423</v>
      </c>
      <c r="H8" s="226" t="s">
        <v>424</v>
      </c>
      <c r="I8" s="226" t="s">
        <v>522</v>
      </c>
      <c r="J8" s="201"/>
    </row>
    <row r="9" spans="1:10" ht="71.400000000000006" customHeight="1" x14ac:dyDescent="0.3">
      <c r="A9" s="215">
        <v>5</v>
      </c>
      <c r="B9" s="199" t="s">
        <v>356</v>
      </c>
      <c r="C9" s="361">
        <v>12.5</v>
      </c>
      <c r="D9" s="215">
        <v>5</v>
      </c>
      <c r="E9" s="208" t="s">
        <v>425</v>
      </c>
      <c r="F9" s="208" t="s">
        <v>426</v>
      </c>
      <c r="G9" s="208" t="s">
        <v>427</v>
      </c>
      <c r="H9" s="208" t="s">
        <v>428</v>
      </c>
      <c r="I9" s="208" t="s">
        <v>523</v>
      </c>
      <c r="J9" s="201"/>
    </row>
    <row r="10" spans="1:10" x14ac:dyDescent="0.3">
      <c r="B10" s="3" t="s">
        <v>1</v>
      </c>
      <c r="C10" s="225">
        <f>SUM(C4:C9)</f>
        <v>100</v>
      </c>
    </row>
  </sheetData>
  <sheetProtection algorithmName="SHA-512" hashValue="BS9vUDogSWIvDKF/6nup50jphJe3op/RMTUpE/i6tl9s541DgLhf9k/LRamPbRmWm5La3KigRYKYzi50tOpA6w==" saltValue="GmRkiK9jxmwMnqKmdr9fIQ==" spinCount="100000" sheet="1" objects="1" scenarios="1"/>
  <mergeCells count="9">
    <mergeCell ref="C5:C6"/>
    <mergeCell ref="B5:B6"/>
    <mergeCell ref="A5:A6"/>
    <mergeCell ref="A1:I1"/>
    <mergeCell ref="A2:A3"/>
    <mergeCell ref="B2:B3"/>
    <mergeCell ref="E2:I2"/>
    <mergeCell ref="C2:C3"/>
    <mergeCell ref="D2:D3"/>
  </mergeCells>
  <pageMargins left="0.31496062992125984" right="0.51181102362204722" top="0.55118110236220474" bottom="0.55118110236220474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72"/>
  <sheetViews>
    <sheetView view="pageBreakPreview" zoomScale="60" zoomScaleNormal="50" workbookViewId="0">
      <selection activeCell="B71" sqref="B71"/>
    </sheetView>
  </sheetViews>
  <sheetFormatPr defaultColWidth="8" defaultRowHeight="20.5" x14ac:dyDescent="0.3"/>
  <cols>
    <col min="1" max="1" width="74.08203125" style="5" customWidth="1"/>
    <col min="2" max="6" width="15.08203125" style="222" customWidth="1"/>
    <col min="7" max="7" width="8.4140625" style="5" customWidth="1"/>
    <col min="8" max="8" width="8.08203125" style="485" bestFit="1" customWidth="1"/>
    <col min="9" max="16384" width="8" style="5"/>
  </cols>
  <sheetData>
    <row r="1" spans="1:8" ht="33" x14ac:dyDescent="0.3">
      <c r="A1" s="609" t="s">
        <v>516</v>
      </c>
      <c r="B1" s="609"/>
      <c r="C1" s="609"/>
      <c r="D1" s="609"/>
      <c r="E1" s="609"/>
      <c r="F1" s="609"/>
    </row>
    <row r="2" spans="1:8" ht="30.65" customHeight="1" x14ac:dyDescent="0.3">
      <c r="A2" s="610" t="s">
        <v>488</v>
      </c>
      <c r="B2" s="611"/>
      <c r="C2" s="611"/>
      <c r="D2" s="611"/>
      <c r="E2" s="611"/>
      <c r="F2" s="611"/>
    </row>
    <row r="3" spans="1:8" ht="23" x14ac:dyDescent="0.3">
      <c r="A3" s="457" t="s">
        <v>489</v>
      </c>
      <c r="B3" s="458"/>
      <c r="C3" s="459" t="s">
        <v>490</v>
      </c>
      <c r="D3" s="447"/>
      <c r="E3" s="447"/>
      <c r="F3" s="447"/>
    </row>
    <row r="4" spans="1:8" ht="23" x14ac:dyDescent="0.3">
      <c r="A4" s="457" t="s">
        <v>491</v>
      </c>
      <c r="B4" s="458"/>
      <c r="C4" s="459" t="s">
        <v>490</v>
      </c>
      <c r="D4" s="447"/>
      <c r="E4" s="447"/>
      <c r="F4" s="447"/>
    </row>
    <row r="5" spans="1:8" ht="23" x14ac:dyDescent="0.3">
      <c r="A5" s="457" t="s">
        <v>492</v>
      </c>
      <c r="B5" s="458"/>
      <c r="C5" s="459" t="s">
        <v>490</v>
      </c>
      <c r="D5" s="447"/>
      <c r="E5" s="447"/>
      <c r="F5" s="447"/>
    </row>
    <row r="6" spans="1:8" ht="23" x14ac:dyDescent="0.3">
      <c r="A6" s="457" t="s">
        <v>493</v>
      </c>
      <c r="B6" s="458"/>
      <c r="C6" s="459" t="s">
        <v>490</v>
      </c>
      <c r="D6" s="447"/>
      <c r="E6" s="447"/>
      <c r="F6" s="447"/>
    </row>
    <row r="7" spans="1:8" ht="28" x14ac:dyDescent="0.3">
      <c r="A7" s="448" t="s">
        <v>494</v>
      </c>
      <c r="B7" s="447"/>
      <c r="C7" s="447"/>
      <c r="D7" s="447"/>
      <c r="E7" s="447"/>
      <c r="F7" s="447"/>
    </row>
    <row r="8" spans="1:8" x14ac:dyDescent="0.3">
      <c r="A8" s="525" t="s">
        <v>460</v>
      </c>
      <c r="B8" s="525" t="s">
        <v>461</v>
      </c>
      <c r="C8" s="525"/>
      <c r="D8" s="525"/>
      <c r="E8" s="525"/>
      <c r="F8" s="525"/>
      <c r="G8" s="486"/>
      <c r="H8" s="486"/>
    </row>
    <row r="9" spans="1:8" x14ac:dyDescent="0.3">
      <c r="A9" s="525"/>
      <c r="B9" s="487" t="s">
        <v>462</v>
      </c>
      <c r="C9" s="487" t="s">
        <v>463</v>
      </c>
      <c r="D9" s="487" t="s">
        <v>464</v>
      </c>
      <c r="E9" s="487" t="s">
        <v>465</v>
      </c>
      <c r="F9" s="487" t="s">
        <v>466</v>
      </c>
      <c r="G9" s="486"/>
      <c r="H9" s="486"/>
    </row>
    <row r="10" spans="1:8" x14ac:dyDescent="0.3">
      <c r="A10" s="488" t="s">
        <v>10</v>
      </c>
      <c r="B10" s="489" t="s">
        <v>463</v>
      </c>
      <c r="C10" s="489" t="s">
        <v>464</v>
      </c>
      <c r="D10" s="489" t="s">
        <v>465</v>
      </c>
      <c r="E10" s="489" t="s">
        <v>466</v>
      </c>
      <c r="F10" s="489" t="s">
        <v>467</v>
      </c>
    </row>
    <row r="11" spans="1:8" x14ac:dyDescent="0.3">
      <c r="A11" s="484" t="s">
        <v>495</v>
      </c>
      <c r="B11" s="490"/>
      <c r="C11" s="490"/>
      <c r="D11" s="490"/>
      <c r="E11" s="490"/>
      <c r="F11" s="490"/>
      <c r="G11" s="451"/>
    </row>
    <row r="12" spans="1:8" x14ac:dyDescent="0.3">
      <c r="A12" s="484" t="s">
        <v>496</v>
      </c>
      <c r="B12" s="491"/>
      <c r="C12" s="490"/>
      <c r="D12" s="490"/>
      <c r="E12" s="490"/>
      <c r="F12" s="490"/>
    </row>
    <row r="13" spans="1:8" x14ac:dyDescent="0.3">
      <c r="A13" s="484" t="s">
        <v>497</v>
      </c>
      <c r="B13" s="491"/>
      <c r="C13" s="491"/>
      <c r="D13" s="490"/>
      <c r="E13" s="490"/>
      <c r="F13" s="490"/>
    </row>
    <row r="14" spans="1:8" x14ac:dyDescent="0.3">
      <c r="A14" s="484" t="s">
        <v>498</v>
      </c>
      <c r="B14" s="491"/>
      <c r="C14" s="491"/>
      <c r="D14" s="491"/>
      <c r="E14" s="490"/>
      <c r="F14" s="490"/>
    </row>
    <row r="15" spans="1:8" s="494" customFormat="1" x14ac:dyDescent="0.3">
      <c r="A15" s="492" t="s">
        <v>468</v>
      </c>
      <c r="B15" s="493">
        <f>SUM(B11:B14)</f>
        <v>0</v>
      </c>
      <c r="C15" s="493">
        <f t="shared" ref="C15:F15" si="0">SUM(C11:C14)</f>
        <v>0</v>
      </c>
      <c r="D15" s="493">
        <f t="shared" si="0"/>
        <v>0</v>
      </c>
      <c r="E15" s="493">
        <f t="shared" si="0"/>
        <v>0</v>
      </c>
      <c r="F15" s="493">
        <f t="shared" si="0"/>
        <v>0</v>
      </c>
      <c r="H15" s="495"/>
    </row>
    <row r="16" spans="1:8" s="494" customFormat="1" x14ac:dyDescent="0.3">
      <c r="A16" s="492" t="s">
        <v>469</v>
      </c>
      <c r="B16" s="496"/>
      <c r="C16" s="496"/>
      <c r="D16" s="496"/>
      <c r="E16" s="496"/>
      <c r="F16" s="496"/>
      <c r="H16" s="495"/>
    </row>
    <row r="17" spans="1:8" s="494" customFormat="1" x14ac:dyDescent="0.3">
      <c r="A17" s="497" t="s">
        <v>540</v>
      </c>
      <c r="B17" s="498">
        <f>$B$3*B15*2</f>
        <v>0</v>
      </c>
      <c r="C17" s="498">
        <f t="shared" ref="C17:F17" si="1">$B$3*C15*2</f>
        <v>0</v>
      </c>
      <c r="D17" s="498">
        <f t="shared" si="1"/>
        <v>0</v>
      </c>
      <c r="E17" s="498">
        <f t="shared" si="1"/>
        <v>0</v>
      </c>
      <c r="F17" s="498">
        <f t="shared" si="1"/>
        <v>0</v>
      </c>
      <c r="H17" s="495"/>
    </row>
    <row r="18" spans="1:8" s="494" customFormat="1" ht="49.25" customHeight="1" x14ac:dyDescent="0.3">
      <c r="A18" s="499" t="s">
        <v>541</v>
      </c>
      <c r="B18" s="500">
        <f>$B$5*B15*2</f>
        <v>0</v>
      </c>
      <c r="C18" s="500">
        <f t="shared" ref="C18:F18" si="2">$B$5*C15*2</f>
        <v>0</v>
      </c>
      <c r="D18" s="500">
        <f t="shared" si="2"/>
        <v>0</v>
      </c>
      <c r="E18" s="500">
        <f t="shared" si="2"/>
        <v>0</v>
      </c>
      <c r="F18" s="500">
        <f t="shared" si="2"/>
        <v>0</v>
      </c>
      <c r="H18" s="495"/>
    </row>
    <row r="19" spans="1:8" ht="28" x14ac:dyDescent="0.3">
      <c r="A19" s="448" t="s">
        <v>499</v>
      </c>
      <c r="B19" s="447"/>
      <c r="C19" s="447"/>
      <c r="D19" s="447"/>
      <c r="E19" s="447"/>
      <c r="F19" s="447"/>
    </row>
    <row r="20" spans="1:8" x14ac:dyDescent="0.3">
      <c r="A20" s="525" t="s">
        <v>460</v>
      </c>
      <c r="B20" s="525" t="s">
        <v>461</v>
      </c>
      <c r="C20" s="525"/>
      <c r="D20" s="525"/>
      <c r="E20" s="525"/>
      <c r="F20" s="525"/>
    </row>
    <row r="21" spans="1:8" x14ac:dyDescent="0.3">
      <c r="A21" s="525"/>
      <c r="B21" s="487" t="s">
        <v>462</v>
      </c>
      <c r="C21" s="487" t="s">
        <v>463</v>
      </c>
      <c r="D21" s="487" t="s">
        <v>464</v>
      </c>
      <c r="E21" s="487" t="s">
        <v>465</v>
      </c>
      <c r="F21" s="487" t="s">
        <v>466</v>
      </c>
    </row>
    <row r="22" spans="1:8" x14ac:dyDescent="0.3">
      <c r="A22" s="488" t="s">
        <v>10</v>
      </c>
      <c r="B22" s="489" t="s">
        <v>463</v>
      </c>
      <c r="C22" s="489" t="s">
        <v>464</v>
      </c>
      <c r="D22" s="489" t="s">
        <v>465</v>
      </c>
      <c r="E22" s="489" t="s">
        <v>466</v>
      </c>
      <c r="F22" s="489" t="s">
        <v>467</v>
      </c>
    </row>
    <row r="23" spans="1:8" x14ac:dyDescent="0.3">
      <c r="A23" s="484" t="s">
        <v>495</v>
      </c>
      <c r="B23" s="501"/>
      <c r="C23" s="501"/>
      <c r="D23" s="501"/>
      <c r="E23" s="501"/>
      <c r="F23" s="501"/>
    </row>
    <row r="24" spans="1:8" x14ac:dyDescent="0.3">
      <c r="A24" s="484" t="s">
        <v>496</v>
      </c>
      <c r="B24" s="502"/>
      <c r="C24" s="503"/>
      <c r="D24" s="503"/>
      <c r="E24" s="503"/>
      <c r="F24" s="503"/>
    </row>
    <row r="25" spans="1:8" x14ac:dyDescent="0.3">
      <c r="A25" s="484" t="s">
        <v>497</v>
      </c>
      <c r="B25" s="502"/>
      <c r="C25" s="502"/>
      <c r="D25" s="503"/>
      <c r="E25" s="503"/>
      <c r="F25" s="503"/>
    </row>
    <row r="26" spans="1:8" x14ac:dyDescent="0.3">
      <c r="A26" s="484" t="s">
        <v>498</v>
      </c>
      <c r="B26" s="502"/>
      <c r="C26" s="502"/>
      <c r="D26" s="502"/>
      <c r="E26" s="503"/>
      <c r="F26" s="503"/>
    </row>
    <row r="27" spans="1:8" s="494" customFormat="1" x14ac:dyDescent="0.3">
      <c r="A27" s="492" t="s">
        <v>468</v>
      </c>
      <c r="B27" s="504">
        <f>SUM(B23:B26)</f>
        <v>0</v>
      </c>
      <c r="C27" s="504">
        <f t="shared" ref="C27:F27" si="3">SUM(C23:C26)</f>
        <v>0</v>
      </c>
      <c r="D27" s="504">
        <f t="shared" si="3"/>
        <v>0</v>
      </c>
      <c r="E27" s="504">
        <f t="shared" si="3"/>
        <v>0</v>
      </c>
      <c r="F27" s="504">
        <f t="shared" si="3"/>
        <v>0</v>
      </c>
      <c r="H27" s="495"/>
    </row>
    <row r="28" spans="1:8" s="494" customFormat="1" x14ac:dyDescent="0.3">
      <c r="A28" s="492" t="s">
        <v>469</v>
      </c>
      <c r="B28" s="505"/>
      <c r="C28" s="505"/>
      <c r="D28" s="505"/>
      <c r="E28" s="505"/>
      <c r="F28" s="505"/>
      <c r="H28" s="495"/>
    </row>
    <row r="29" spans="1:8" s="494" customFormat="1" x14ac:dyDescent="0.3">
      <c r="A29" s="497" t="s">
        <v>542</v>
      </c>
      <c r="B29" s="506">
        <f>$B$4*B27*2</f>
        <v>0</v>
      </c>
      <c r="C29" s="506">
        <f t="shared" ref="C29:F29" si="4">$B$4*C27*2</f>
        <v>0</v>
      </c>
      <c r="D29" s="506">
        <f t="shared" si="4"/>
        <v>0</v>
      </c>
      <c r="E29" s="506">
        <f t="shared" si="4"/>
        <v>0</v>
      </c>
      <c r="F29" s="506">
        <f t="shared" si="4"/>
        <v>0</v>
      </c>
      <c r="H29" s="495"/>
    </row>
    <row r="30" spans="1:8" s="494" customFormat="1" ht="49.25" customHeight="1" x14ac:dyDescent="0.3">
      <c r="A30" s="499" t="s">
        <v>543</v>
      </c>
      <c r="B30" s="507">
        <f>$B$6*B27*2</f>
        <v>0</v>
      </c>
      <c r="C30" s="507">
        <f t="shared" ref="C30:F30" si="5">$B$6*C27*2</f>
        <v>0</v>
      </c>
      <c r="D30" s="507">
        <f t="shared" si="5"/>
        <v>0</v>
      </c>
      <c r="E30" s="507">
        <f t="shared" si="5"/>
        <v>0</v>
      </c>
      <c r="F30" s="507">
        <f t="shared" si="5"/>
        <v>0</v>
      </c>
      <c r="H30" s="495"/>
    </row>
    <row r="31" spans="1:8" ht="28" x14ac:dyDescent="0.3">
      <c r="A31" s="606" t="s">
        <v>500</v>
      </c>
      <c r="B31" s="606"/>
      <c r="C31" s="606"/>
      <c r="D31" s="606"/>
      <c r="E31" s="606"/>
      <c r="F31" s="606"/>
    </row>
    <row r="32" spans="1:8" s="509" customFormat="1" ht="18" x14ac:dyDescent="0.3">
      <c r="A32" s="449" t="s">
        <v>501</v>
      </c>
      <c r="B32" s="508"/>
      <c r="C32" s="508"/>
      <c r="D32" s="508"/>
      <c r="E32" s="508"/>
      <c r="F32" s="508"/>
      <c r="H32" s="510"/>
    </row>
    <row r="33" spans="1:8" ht="28" x14ac:dyDescent="0.3">
      <c r="A33" s="448" t="s">
        <v>502</v>
      </c>
      <c r="B33" s="447"/>
      <c r="C33" s="447"/>
      <c r="D33" s="447"/>
      <c r="E33" s="447"/>
      <c r="F33" s="447"/>
    </row>
    <row r="34" spans="1:8" x14ac:dyDescent="0.3">
      <c r="A34" s="525" t="s">
        <v>460</v>
      </c>
      <c r="B34" s="525" t="s">
        <v>461</v>
      </c>
      <c r="C34" s="525"/>
      <c r="D34" s="525"/>
      <c r="E34" s="525"/>
      <c r="F34" s="525"/>
      <c r="G34" s="486"/>
      <c r="H34" s="486"/>
    </row>
    <row r="35" spans="1:8" x14ac:dyDescent="0.3">
      <c r="A35" s="525"/>
      <c r="B35" s="487" t="s">
        <v>462</v>
      </c>
      <c r="C35" s="487" t="s">
        <v>463</v>
      </c>
      <c r="D35" s="487" t="s">
        <v>464</v>
      </c>
      <c r="E35" s="487" t="s">
        <v>465</v>
      </c>
      <c r="F35" s="487" t="s">
        <v>466</v>
      </c>
      <c r="G35" s="486"/>
      <c r="H35" s="486"/>
    </row>
    <row r="36" spans="1:8" x14ac:dyDescent="0.3">
      <c r="A36" s="488" t="s">
        <v>10</v>
      </c>
      <c r="B36" s="489" t="s">
        <v>463</v>
      </c>
      <c r="C36" s="489" t="s">
        <v>464</v>
      </c>
      <c r="D36" s="489" t="s">
        <v>465</v>
      </c>
      <c r="E36" s="489" t="s">
        <v>466</v>
      </c>
      <c r="F36" s="489" t="s">
        <v>467</v>
      </c>
    </row>
    <row r="37" spans="1:8" x14ac:dyDescent="0.3">
      <c r="A37" s="511" t="s">
        <v>495</v>
      </c>
      <c r="B37" s="512">
        <f>SUM(B11,B23)</f>
        <v>0</v>
      </c>
      <c r="C37" s="512">
        <f t="shared" ref="B37:F44" si="6">SUM(C11,C23)</f>
        <v>0</v>
      </c>
      <c r="D37" s="512">
        <f t="shared" si="6"/>
        <v>0</v>
      </c>
      <c r="E37" s="512">
        <f t="shared" si="6"/>
        <v>0</v>
      </c>
      <c r="F37" s="512">
        <f t="shared" si="6"/>
        <v>0</v>
      </c>
      <c r="G37" s="451"/>
    </row>
    <row r="38" spans="1:8" x14ac:dyDescent="0.3">
      <c r="A38" s="511" t="s">
        <v>496</v>
      </c>
      <c r="B38" s="513">
        <f t="shared" si="6"/>
        <v>0</v>
      </c>
      <c r="C38" s="513">
        <f t="shared" si="6"/>
        <v>0</v>
      </c>
      <c r="D38" s="513">
        <f t="shared" si="6"/>
        <v>0</v>
      </c>
      <c r="E38" s="513">
        <f t="shared" si="6"/>
        <v>0</v>
      </c>
      <c r="F38" s="513">
        <f t="shared" si="6"/>
        <v>0</v>
      </c>
    </row>
    <row r="39" spans="1:8" x14ac:dyDescent="0.3">
      <c r="A39" s="511" t="s">
        <v>497</v>
      </c>
      <c r="B39" s="513">
        <f t="shared" si="6"/>
        <v>0</v>
      </c>
      <c r="C39" s="513">
        <f t="shared" si="6"/>
        <v>0</v>
      </c>
      <c r="D39" s="513">
        <f t="shared" si="6"/>
        <v>0</v>
      </c>
      <c r="E39" s="513">
        <f t="shared" si="6"/>
        <v>0</v>
      </c>
      <c r="F39" s="513">
        <f t="shared" si="6"/>
        <v>0</v>
      </c>
    </row>
    <row r="40" spans="1:8" x14ac:dyDescent="0.3">
      <c r="A40" s="511" t="s">
        <v>498</v>
      </c>
      <c r="B40" s="513">
        <f t="shared" si="6"/>
        <v>0</v>
      </c>
      <c r="C40" s="513">
        <f t="shared" si="6"/>
        <v>0</v>
      </c>
      <c r="D40" s="513">
        <f t="shared" si="6"/>
        <v>0</v>
      </c>
      <c r="E40" s="513">
        <f t="shared" si="6"/>
        <v>0</v>
      </c>
      <c r="F40" s="513">
        <f t="shared" si="6"/>
        <v>0</v>
      </c>
    </row>
    <row r="41" spans="1:8" s="494" customFormat="1" x14ac:dyDescent="0.3">
      <c r="A41" s="453" t="s">
        <v>468</v>
      </c>
      <c r="B41" s="514">
        <f t="shared" si="6"/>
        <v>0</v>
      </c>
      <c r="C41" s="514">
        <f t="shared" si="6"/>
        <v>0</v>
      </c>
      <c r="D41" s="514">
        <f t="shared" si="6"/>
        <v>0</v>
      </c>
      <c r="E41" s="514">
        <f t="shared" si="6"/>
        <v>0</v>
      </c>
      <c r="F41" s="514">
        <f t="shared" si="6"/>
        <v>0</v>
      </c>
      <c r="H41" s="495"/>
    </row>
    <row r="42" spans="1:8" s="494" customFormat="1" x14ac:dyDescent="0.3">
      <c r="A42" s="453" t="s">
        <v>469</v>
      </c>
      <c r="B42" s="514">
        <f t="shared" si="6"/>
        <v>0</v>
      </c>
      <c r="C42" s="514">
        <f t="shared" si="6"/>
        <v>0</v>
      </c>
      <c r="D42" s="514">
        <f t="shared" si="6"/>
        <v>0</v>
      </c>
      <c r="E42" s="514">
        <f t="shared" si="6"/>
        <v>0</v>
      </c>
      <c r="F42" s="514">
        <f t="shared" si="6"/>
        <v>0</v>
      </c>
      <c r="H42" s="495"/>
    </row>
    <row r="43" spans="1:8" ht="24.65" customHeight="1" x14ac:dyDescent="0.3">
      <c r="A43" s="453" t="s">
        <v>544</v>
      </c>
      <c r="B43" s="515">
        <f>SUM(B17,B29)</f>
        <v>0</v>
      </c>
      <c r="C43" s="515">
        <f t="shared" si="6"/>
        <v>0</v>
      </c>
      <c r="D43" s="515">
        <f t="shared" si="6"/>
        <v>0</v>
      </c>
      <c r="E43" s="515">
        <f t="shared" si="6"/>
        <v>0</v>
      </c>
      <c r="F43" s="515">
        <f t="shared" si="6"/>
        <v>0</v>
      </c>
    </row>
    <row r="44" spans="1:8" ht="49.25" customHeight="1" x14ac:dyDescent="0.3">
      <c r="A44" s="453" t="s">
        <v>545</v>
      </c>
      <c r="B44" s="515">
        <f>SUM(B18,B30)</f>
        <v>0</v>
      </c>
      <c r="C44" s="515">
        <f t="shared" si="6"/>
        <v>0</v>
      </c>
      <c r="D44" s="515">
        <f t="shared" si="6"/>
        <v>0</v>
      </c>
      <c r="E44" s="515">
        <f t="shared" si="6"/>
        <v>0</v>
      </c>
      <c r="F44" s="515">
        <f t="shared" si="6"/>
        <v>0</v>
      </c>
    </row>
    <row r="45" spans="1:8" ht="28" x14ac:dyDescent="0.3">
      <c r="A45" s="607" t="s">
        <v>503</v>
      </c>
      <c r="B45" s="608"/>
      <c r="C45" s="608"/>
      <c r="D45" s="608"/>
      <c r="E45" s="608"/>
      <c r="F45" s="608"/>
    </row>
    <row r="46" spans="1:8" ht="23" x14ac:dyDescent="0.3">
      <c r="A46" s="457" t="s">
        <v>510</v>
      </c>
      <c r="B46" s="460"/>
      <c r="C46" s="459" t="s">
        <v>490</v>
      </c>
      <c r="D46" s="447"/>
      <c r="E46" s="447"/>
      <c r="F46" s="447"/>
    </row>
    <row r="47" spans="1:8" ht="23" x14ac:dyDescent="0.3">
      <c r="A47" s="457" t="s">
        <v>511</v>
      </c>
      <c r="B47" s="460"/>
      <c r="C47" s="459" t="s">
        <v>490</v>
      </c>
      <c r="D47" s="447"/>
      <c r="E47" s="447"/>
      <c r="F47" s="447"/>
    </row>
    <row r="48" spans="1:8" ht="23" x14ac:dyDescent="0.3">
      <c r="A48" s="457" t="s">
        <v>512</v>
      </c>
      <c r="B48" s="460"/>
      <c r="C48" s="459" t="s">
        <v>490</v>
      </c>
      <c r="D48" s="447"/>
      <c r="E48" s="447"/>
      <c r="F48" s="447"/>
    </row>
    <row r="49" spans="1:6" ht="23" x14ac:dyDescent="0.3">
      <c r="A49" s="457" t="s">
        <v>513</v>
      </c>
      <c r="B49" s="460"/>
      <c r="C49" s="459" t="s">
        <v>490</v>
      </c>
      <c r="D49" s="447"/>
      <c r="E49" s="447"/>
      <c r="F49" s="447"/>
    </row>
    <row r="50" spans="1:6" ht="28" x14ac:dyDescent="0.3">
      <c r="A50" s="448" t="s">
        <v>504</v>
      </c>
      <c r="B50" s="447"/>
      <c r="C50" s="447"/>
      <c r="D50" s="447"/>
      <c r="E50" s="447"/>
      <c r="F50" s="447"/>
    </row>
    <row r="51" spans="1:6" x14ac:dyDescent="0.3">
      <c r="A51" s="525" t="s">
        <v>460</v>
      </c>
      <c r="B51" s="525" t="s">
        <v>461</v>
      </c>
      <c r="C51" s="525"/>
      <c r="D51" s="525"/>
      <c r="E51" s="525"/>
      <c r="F51" s="525"/>
    </row>
    <row r="52" spans="1:6" x14ac:dyDescent="0.3">
      <c r="A52" s="525"/>
      <c r="B52" s="487" t="s">
        <v>462</v>
      </c>
      <c r="C52" s="487" t="s">
        <v>463</v>
      </c>
      <c r="D52" s="487" t="s">
        <v>464</v>
      </c>
      <c r="E52" s="487" t="s">
        <v>465</v>
      </c>
      <c r="F52" s="487" t="s">
        <v>466</v>
      </c>
    </row>
    <row r="53" spans="1:6" x14ac:dyDescent="0.3">
      <c r="A53" s="488" t="s">
        <v>10</v>
      </c>
      <c r="B53" s="489" t="s">
        <v>463</v>
      </c>
      <c r="C53" s="489" t="s">
        <v>464</v>
      </c>
      <c r="D53" s="489" t="s">
        <v>465</v>
      </c>
      <c r="E53" s="489" t="s">
        <v>466</v>
      </c>
      <c r="F53" s="489" t="s">
        <v>467</v>
      </c>
    </row>
    <row r="54" spans="1:6" x14ac:dyDescent="0.3">
      <c r="A54" s="484" t="s">
        <v>505</v>
      </c>
      <c r="B54" s="516"/>
      <c r="C54" s="516"/>
      <c r="D54" s="516"/>
      <c r="E54" s="516"/>
      <c r="F54" s="516"/>
    </row>
    <row r="55" spans="1:6" ht="24.65" customHeight="1" x14ac:dyDescent="0.3">
      <c r="A55" s="497" t="s">
        <v>546</v>
      </c>
      <c r="B55" s="506">
        <f>$B$46*B54</f>
        <v>0</v>
      </c>
      <c r="C55" s="506">
        <f t="shared" ref="C55:F55" si="7">$B$46*C54</f>
        <v>0</v>
      </c>
      <c r="D55" s="506">
        <f t="shared" si="7"/>
        <v>0</v>
      </c>
      <c r="E55" s="506">
        <f t="shared" si="7"/>
        <v>0</v>
      </c>
      <c r="F55" s="506">
        <f t="shared" si="7"/>
        <v>0</v>
      </c>
    </row>
    <row r="56" spans="1:6" ht="49.25" customHeight="1" x14ac:dyDescent="0.3">
      <c r="A56" s="499" t="s">
        <v>547</v>
      </c>
      <c r="B56" s="507">
        <f>$B$48*B54</f>
        <v>0</v>
      </c>
      <c r="C56" s="507">
        <f t="shared" ref="C56:F56" si="8">$B$48*C54</f>
        <v>0</v>
      </c>
      <c r="D56" s="507">
        <f t="shared" si="8"/>
        <v>0</v>
      </c>
      <c r="E56" s="507">
        <f t="shared" si="8"/>
        <v>0</v>
      </c>
      <c r="F56" s="507">
        <f t="shared" si="8"/>
        <v>0</v>
      </c>
    </row>
    <row r="57" spans="1:6" ht="28" x14ac:dyDescent="0.3">
      <c r="A57" s="448" t="s">
        <v>506</v>
      </c>
      <c r="B57" s="447"/>
      <c r="C57" s="447"/>
      <c r="D57" s="447"/>
      <c r="E57" s="447"/>
      <c r="F57" s="447"/>
    </row>
    <row r="58" spans="1:6" x14ac:dyDescent="0.3">
      <c r="A58" s="525" t="s">
        <v>460</v>
      </c>
      <c r="B58" s="525" t="s">
        <v>461</v>
      </c>
      <c r="C58" s="525"/>
      <c r="D58" s="525"/>
      <c r="E58" s="525"/>
      <c r="F58" s="525"/>
    </row>
    <row r="59" spans="1:6" x14ac:dyDescent="0.3">
      <c r="A59" s="525"/>
      <c r="B59" s="487" t="s">
        <v>462</v>
      </c>
      <c r="C59" s="487" t="s">
        <v>463</v>
      </c>
      <c r="D59" s="487" t="s">
        <v>464</v>
      </c>
      <c r="E59" s="487" t="s">
        <v>465</v>
      </c>
      <c r="F59" s="487" t="s">
        <v>466</v>
      </c>
    </row>
    <row r="60" spans="1:6" x14ac:dyDescent="0.3">
      <c r="A60" s="488" t="s">
        <v>10</v>
      </c>
      <c r="B60" s="489" t="s">
        <v>463</v>
      </c>
      <c r="C60" s="489" t="s">
        <v>464</v>
      </c>
      <c r="D60" s="489" t="s">
        <v>465</v>
      </c>
      <c r="E60" s="489" t="s">
        <v>466</v>
      </c>
      <c r="F60" s="489" t="s">
        <v>467</v>
      </c>
    </row>
    <row r="61" spans="1:6" x14ac:dyDescent="0.3">
      <c r="A61" s="484" t="s">
        <v>505</v>
      </c>
      <c r="B61" s="516"/>
      <c r="C61" s="516"/>
      <c r="D61" s="516"/>
      <c r="E61" s="516"/>
      <c r="F61" s="516"/>
    </row>
    <row r="62" spans="1:6" ht="24.65" customHeight="1" x14ac:dyDescent="0.3">
      <c r="A62" s="497" t="s">
        <v>548</v>
      </c>
      <c r="B62" s="506">
        <f>$B$47*B61</f>
        <v>0</v>
      </c>
      <c r="C62" s="506">
        <f t="shared" ref="C62:F62" si="9">$B$47*C61</f>
        <v>0</v>
      </c>
      <c r="D62" s="506">
        <f t="shared" si="9"/>
        <v>0</v>
      </c>
      <c r="E62" s="506">
        <f t="shared" si="9"/>
        <v>0</v>
      </c>
      <c r="F62" s="506">
        <f t="shared" si="9"/>
        <v>0</v>
      </c>
    </row>
    <row r="63" spans="1:6" ht="49.25" customHeight="1" x14ac:dyDescent="0.3">
      <c r="A63" s="499" t="s">
        <v>549</v>
      </c>
      <c r="B63" s="507">
        <f>$B$49*B61</f>
        <v>0</v>
      </c>
      <c r="C63" s="507">
        <f t="shared" ref="C63:F63" si="10">$B$49*C61</f>
        <v>0</v>
      </c>
      <c r="D63" s="507">
        <f t="shared" si="10"/>
        <v>0</v>
      </c>
      <c r="E63" s="507">
        <f t="shared" si="10"/>
        <v>0</v>
      </c>
      <c r="F63" s="507">
        <f t="shared" si="10"/>
        <v>0</v>
      </c>
    </row>
    <row r="64" spans="1:6" ht="28" x14ac:dyDescent="0.3">
      <c r="A64" s="606" t="s">
        <v>507</v>
      </c>
      <c r="B64" s="606"/>
      <c r="C64" s="606"/>
      <c r="D64" s="606"/>
      <c r="E64" s="606"/>
      <c r="F64" s="606"/>
    </row>
    <row r="65" spans="1:6" x14ac:dyDescent="0.3">
      <c r="A65" s="449" t="s">
        <v>508</v>
      </c>
      <c r="B65" s="508"/>
      <c r="C65" s="508"/>
      <c r="D65" s="508"/>
      <c r="E65" s="508"/>
      <c r="F65" s="508"/>
    </row>
    <row r="66" spans="1:6" ht="28" x14ac:dyDescent="0.3">
      <c r="A66" s="448" t="s">
        <v>509</v>
      </c>
      <c r="B66" s="447"/>
      <c r="C66" s="447"/>
      <c r="D66" s="447"/>
      <c r="E66" s="447"/>
      <c r="F66" s="447"/>
    </row>
    <row r="67" spans="1:6" x14ac:dyDescent="0.3">
      <c r="A67" s="525" t="s">
        <v>460</v>
      </c>
      <c r="B67" s="525" t="s">
        <v>461</v>
      </c>
      <c r="C67" s="525"/>
      <c r="D67" s="525"/>
      <c r="E67" s="525"/>
      <c r="F67" s="525"/>
    </row>
    <row r="68" spans="1:6" x14ac:dyDescent="0.3">
      <c r="A68" s="525"/>
      <c r="B68" s="487" t="s">
        <v>462</v>
      </c>
      <c r="C68" s="487" t="s">
        <v>463</v>
      </c>
      <c r="D68" s="487" t="s">
        <v>464</v>
      </c>
      <c r="E68" s="487" t="s">
        <v>465</v>
      </c>
      <c r="F68" s="487" t="s">
        <v>466</v>
      </c>
    </row>
    <row r="69" spans="1:6" x14ac:dyDescent="0.3">
      <c r="A69" s="488" t="s">
        <v>10</v>
      </c>
      <c r="B69" s="489" t="s">
        <v>463</v>
      </c>
      <c r="C69" s="489" t="s">
        <v>464</v>
      </c>
      <c r="D69" s="489" t="s">
        <v>465</v>
      </c>
      <c r="E69" s="489" t="s">
        <v>466</v>
      </c>
      <c r="F69" s="489" t="s">
        <v>467</v>
      </c>
    </row>
    <row r="70" spans="1:6" x14ac:dyDescent="0.3">
      <c r="A70" s="511" t="s">
        <v>505</v>
      </c>
      <c r="B70" s="517">
        <f>SUM(B54,B61)</f>
        <v>0</v>
      </c>
      <c r="C70" s="517">
        <f t="shared" ref="C70:F72" si="11">SUM(C54,C61)</f>
        <v>0</v>
      </c>
      <c r="D70" s="517">
        <f t="shared" si="11"/>
        <v>0</v>
      </c>
      <c r="E70" s="517">
        <f t="shared" si="11"/>
        <v>0</v>
      </c>
      <c r="F70" s="517">
        <f t="shared" si="11"/>
        <v>0</v>
      </c>
    </row>
    <row r="71" spans="1:6" ht="49.25" customHeight="1" x14ac:dyDescent="0.3">
      <c r="A71" s="453" t="s">
        <v>550</v>
      </c>
      <c r="B71" s="518">
        <f>SUM(B55,B62)</f>
        <v>0</v>
      </c>
      <c r="C71" s="518">
        <f t="shared" si="11"/>
        <v>0</v>
      </c>
      <c r="D71" s="518">
        <f t="shared" si="11"/>
        <v>0</v>
      </c>
      <c r="E71" s="518">
        <f t="shared" si="11"/>
        <v>0</v>
      </c>
      <c r="F71" s="518">
        <f t="shared" si="11"/>
        <v>0</v>
      </c>
    </row>
    <row r="72" spans="1:6" ht="49.25" customHeight="1" x14ac:dyDescent="0.3">
      <c r="A72" s="453" t="s">
        <v>551</v>
      </c>
      <c r="B72" s="518">
        <f>SUM(B56,B63)</f>
        <v>0</v>
      </c>
      <c r="C72" s="518">
        <f t="shared" si="11"/>
        <v>0</v>
      </c>
      <c r="D72" s="518">
        <f>SUM(D56,D63)</f>
        <v>0</v>
      </c>
      <c r="E72" s="518">
        <f t="shared" si="11"/>
        <v>0</v>
      </c>
      <c r="F72" s="518">
        <f t="shared" si="11"/>
        <v>0</v>
      </c>
    </row>
  </sheetData>
  <mergeCells count="17">
    <mergeCell ref="A1:F1"/>
    <mergeCell ref="A2:F2"/>
    <mergeCell ref="A8:A9"/>
    <mergeCell ref="B8:F8"/>
    <mergeCell ref="A20:A21"/>
    <mergeCell ref="B20:F20"/>
    <mergeCell ref="A31:F31"/>
    <mergeCell ref="A34:A35"/>
    <mergeCell ref="B34:F34"/>
    <mergeCell ref="A45:F45"/>
    <mergeCell ref="A51:A52"/>
    <mergeCell ref="B51:F51"/>
    <mergeCell ref="A58:A59"/>
    <mergeCell ref="B58:F58"/>
    <mergeCell ref="A64:F64"/>
    <mergeCell ref="A67:A68"/>
    <mergeCell ref="B67:F67"/>
  </mergeCells>
  <pageMargins left="0.31496062992125984" right="0.31496062992125984" top="0.35433070866141736" bottom="0.35433070866141736" header="0.31496062992125984" footer="0.31496062992125984"/>
  <pageSetup paperSize="9" scale="60" orientation="portrait" r:id="rId1"/>
  <rowBreaks count="1" manualBreakCount="1">
    <brk id="44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H74"/>
  <sheetViews>
    <sheetView showGridLines="0" zoomScale="70" zoomScaleNormal="70" workbookViewId="0">
      <selection activeCell="E41" sqref="E41"/>
    </sheetView>
  </sheetViews>
  <sheetFormatPr defaultColWidth="9" defaultRowHeight="20.25" customHeight="1" x14ac:dyDescent="0.3"/>
  <cols>
    <col min="1" max="1" width="2.33203125" style="98" customWidth="1"/>
    <col min="2" max="2" width="49.58203125" style="98" customWidth="1"/>
    <col min="3" max="7" width="11" style="98" customWidth="1"/>
    <col min="8" max="8" width="11" style="147" customWidth="1"/>
    <col min="9" max="16384" width="9" style="98"/>
  </cols>
  <sheetData>
    <row r="1" spans="1:8" s="395" customFormat="1" ht="25.5" customHeight="1" x14ac:dyDescent="0.3">
      <c r="A1" s="392" t="s">
        <v>446</v>
      </c>
      <c r="B1" s="393"/>
      <c r="C1" s="392"/>
      <c r="D1" s="392"/>
      <c r="E1" s="392"/>
      <c r="F1" s="392"/>
      <c r="G1" s="394" t="s">
        <v>7</v>
      </c>
      <c r="H1" s="392"/>
    </row>
    <row r="2" spans="1:8" s="395" customFormat="1" ht="25.5" customHeight="1" x14ac:dyDescent="0.3">
      <c r="A2" s="396" t="s">
        <v>8</v>
      </c>
      <c r="B2" s="397"/>
      <c r="G2" s="398"/>
      <c r="H2" s="392"/>
    </row>
    <row r="3" spans="1:8" s="400" customFormat="1" ht="20.25" customHeight="1" x14ac:dyDescent="0.3">
      <c r="A3" s="612" t="s">
        <v>9</v>
      </c>
      <c r="B3" s="613"/>
      <c r="C3" s="616" t="s">
        <v>10</v>
      </c>
      <c r="D3" s="617"/>
      <c r="E3" s="617"/>
      <c r="F3" s="617"/>
      <c r="G3" s="618"/>
      <c r="H3" s="399"/>
    </row>
    <row r="4" spans="1:8" s="400" customFormat="1" ht="20.25" customHeight="1" x14ac:dyDescent="0.3">
      <c r="A4" s="614"/>
      <c r="B4" s="615"/>
      <c r="C4" s="401" t="s">
        <v>11</v>
      </c>
      <c r="D4" s="401" t="s">
        <v>11</v>
      </c>
      <c r="E4" s="401" t="s">
        <v>11</v>
      </c>
      <c r="F4" s="401" t="s">
        <v>11</v>
      </c>
      <c r="G4" s="401" t="s">
        <v>11</v>
      </c>
      <c r="H4" s="399"/>
    </row>
    <row r="5" spans="1:8" ht="21.5" x14ac:dyDescent="0.3">
      <c r="A5" s="402"/>
      <c r="B5" s="403" t="s">
        <v>12</v>
      </c>
      <c r="C5" s="404"/>
      <c r="D5" s="404"/>
      <c r="E5" s="404"/>
      <c r="F5" s="404"/>
      <c r="G5" s="404"/>
    </row>
    <row r="6" spans="1:8" ht="20.25" customHeight="1" x14ac:dyDescent="0.3">
      <c r="A6" s="164">
        <v>1.1000000000000001</v>
      </c>
      <c r="B6" s="165" t="s">
        <v>13</v>
      </c>
      <c r="C6" s="165"/>
      <c r="D6" s="165"/>
      <c r="E6" s="165"/>
      <c r="F6" s="165"/>
      <c r="G6" s="165"/>
    </row>
    <row r="7" spans="1:8" ht="20.25" customHeight="1" x14ac:dyDescent="0.3">
      <c r="A7" s="164">
        <v>1.2</v>
      </c>
      <c r="B7" s="165" t="s">
        <v>14</v>
      </c>
      <c r="C7" s="405">
        <f>SUM(C8:C9)</f>
        <v>0</v>
      </c>
      <c r="D7" s="405">
        <f>SUM(D8:D9)</f>
        <v>0</v>
      </c>
      <c r="E7" s="405">
        <f>SUM(E8:E9)</f>
        <v>0</v>
      </c>
      <c r="F7" s="405">
        <f>SUM(F8:F9)</f>
        <v>0</v>
      </c>
      <c r="G7" s="405">
        <f>SUM(G8:G9)</f>
        <v>0</v>
      </c>
    </row>
    <row r="8" spans="1:8" ht="20.25" customHeight="1" x14ac:dyDescent="0.3">
      <c r="A8" s="164"/>
      <c r="B8" s="168" t="s">
        <v>15</v>
      </c>
      <c r="C8" s="405"/>
      <c r="D8" s="405"/>
      <c r="E8" s="405"/>
      <c r="F8" s="405"/>
      <c r="G8" s="405"/>
    </row>
    <row r="9" spans="1:8" ht="20.25" customHeight="1" x14ac:dyDescent="0.3">
      <c r="A9" s="172"/>
      <c r="B9" s="173" t="s">
        <v>16</v>
      </c>
      <c r="C9" s="406"/>
      <c r="D9" s="406"/>
      <c r="E9" s="406"/>
      <c r="F9" s="406"/>
      <c r="G9" s="406"/>
    </row>
    <row r="10" spans="1:8" ht="20.25" customHeight="1" thickBot="1" x14ac:dyDescent="0.35">
      <c r="A10" s="175"/>
      <c r="B10" s="176" t="s">
        <v>343</v>
      </c>
      <c r="C10" s="407">
        <f>SUM(C6:C7)</f>
        <v>0</v>
      </c>
      <c r="D10" s="407">
        <f>SUM(D6:D7)</f>
        <v>0</v>
      </c>
      <c r="E10" s="407">
        <f>SUM(E6:E7)</f>
        <v>0</v>
      </c>
      <c r="F10" s="407">
        <f>SUM(F6:F7)</f>
        <v>0</v>
      </c>
      <c r="G10" s="407">
        <f>SUM(G6:G7)</f>
        <v>0</v>
      </c>
    </row>
    <row r="11" spans="1:8" ht="22" thickTop="1" x14ac:dyDescent="0.3">
      <c r="A11" s="402"/>
      <c r="B11" s="403" t="s">
        <v>17</v>
      </c>
      <c r="C11" s="404"/>
      <c r="D11" s="404"/>
      <c r="E11" s="404"/>
      <c r="F11" s="404"/>
      <c r="G11" s="404"/>
    </row>
    <row r="12" spans="1:8" ht="20.25" customHeight="1" x14ac:dyDescent="0.3">
      <c r="A12" s="164">
        <v>1</v>
      </c>
      <c r="B12" s="408" t="s">
        <v>18</v>
      </c>
      <c r="C12" s="405">
        <f>SUM(C13:C15)</f>
        <v>0</v>
      </c>
      <c r="D12" s="405">
        <f>SUM(D13:D15)</f>
        <v>0</v>
      </c>
      <c r="E12" s="405">
        <f>SUM(E13:E15)</f>
        <v>0</v>
      </c>
      <c r="F12" s="405">
        <f>SUM(F13:F15)</f>
        <v>0</v>
      </c>
      <c r="G12" s="405">
        <f>SUM(G13:G15)</f>
        <v>0</v>
      </c>
    </row>
    <row r="13" spans="1:8" ht="20.25" customHeight="1" x14ac:dyDescent="0.3">
      <c r="A13" s="164"/>
      <c r="B13" s="168" t="s">
        <v>19</v>
      </c>
      <c r="C13" s="405"/>
      <c r="D13" s="405"/>
      <c r="E13" s="405"/>
      <c r="F13" s="405"/>
      <c r="G13" s="405"/>
    </row>
    <row r="14" spans="1:8" ht="20.25" customHeight="1" x14ac:dyDescent="0.3">
      <c r="A14" s="164"/>
      <c r="B14" s="168" t="s">
        <v>20</v>
      </c>
      <c r="C14" s="405"/>
      <c r="D14" s="405"/>
      <c r="E14" s="405"/>
      <c r="F14" s="405"/>
      <c r="G14" s="405"/>
    </row>
    <row r="15" spans="1:8" ht="20.25" customHeight="1" x14ac:dyDescent="0.3">
      <c r="A15" s="164"/>
      <c r="B15" s="408" t="s">
        <v>21</v>
      </c>
      <c r="C15" s="405"/>
      <c r="D15" s="405"/>
      <c r="E15" s="405"/>
      <c r="F15" s="405"/>
      <c r="G15" s="405"/>
    </row>
    <row r="16" spans="1:8" ht="20.25" customHeight="1" x14ac:dyDescent="0.3">
      <c r="A16" s="164">
        <v>2</v>
      </c>
      <c r="B16" s="408" t="s">
        <v>22</v>
      </c>
      <c r="C16" s="405">
        <f>SUM(C17:C19)</f>
        <v>0</v>
      </c>
      <c r="D16" s="405">
        <f>SUM(D17:D19)</f>
        <v>0</v>
      </c>
      <c r="E16" s="405">
        <f>SUM(E17:E19)</f>
        <v>0</v>
      </c>
      <c r="F16" s="405">
        <f>SUM(F17:F19)</f>
        <v>0</v>
      </c>
      <c r="G16" s="405">
        <f>SUM(G17:G19)</f>
        <v>0</v>
      </c>
    </row>
    <row r="17" spans="1:7" ht="20.25" customHeight="1" x14ac:dyDescent="0.3">
      <c r="A17" s="164"/>
      <c r="B17" s="408" t="s">
        <v>23</v>
      </c>
      <c r="C17" s="405"/>
      <c r="D17" s="405"/>
      <c r="E17" s="405"/>
      <c r="F17" s="405"/>
      <c r="G17" s="405"/>
    </row>
    <row r="18" spans="1:7" ht="20.25" customHeight="1" x14ac:dyDescent="0.3">
      <c r="A18" s="164"/>
      <c r="B18" s="168" t="s">
        <v>24</v>
      </c>
      <c r="C18" s="405"/>
      <c r="D18" s="405"/>
      <c r="E18" s="405"/>
      <c r="F18" s="405"/>
      <c r="G18" s="405"/>
    </row>
    <row r="19" spans="1:7" ht="20.25" customHeight="1" x14ac:dyDescent="0.3">
      <c r="A19" s="164"/>
      <c r="B19" s="168" t="s">
        <v>25</v>
      </c>
      <c r="C19" s="405"/>
      <c r="D19" s="405"/>
      <c r="E19" s="405"/>
      <c r="F19" s="405"/>
      <c r="G19" s="405"/>
    </row>
    <row r="20" spans="1:7" ht="20.25" customHeight="1" x14ac:dyDescent="0.3">
      <c r="A20" s="164">
        <v>3</v>
      </c>
      <c r="B20" s="408" t="s">
        <v>26</v>
      </c>
      <c r="C20" s="405">
        <f>SUM(C21:C24)</f>
        <v>0</v>
      </c>
      <c r="D20" s="405">
        <f>SUM(D21:D24)</f>
        <v>0</v>
      </c>
      <c r="E20" s="405">
        <f>SUM(E21:E24)</f>
        <v>0</v>
      </c>
      <c r="F20" s="405">
        <f>SUM(F21:F24)</f>
        <v>0</v>
      </c>
      <c r="G20" s="405">
        <f>SUM(G21:G24)</f>
        <v>0</v>
      </c>
    </row>
    <row r="21" spans="1:7" ht="20.25" customHeight="1" x14ac:dyDescent="0.3">
      <c r="A21" s="164"/>
      <c r="B21" s="168" t="s">
        <v>27</v>
      </c>
      <c r="C21" s="405"/>
      <c r="D21" s="405"/>
      <c r="E21" s="405"/>
      <c r="F21" s="405"/>
      <c r="G21" s="405"/>
    </row>
    <row r="22" spans="1:7" ht="20.25" customHeight="1" x14ac:dyDescent="0.3">
      <c r="A22" s="164"/>
      <c r="B22" s="168" t="s">
        <v>28</v>
      </c>
      <c r="C22" s="405"/>
      <c r="D22" s="405"/>
      <c r="E22" s="405"/>
      <c r="F22" s="405"/>
      <c r="G22" s="405"/>
    </row>
    <row r="23" spans="1:7" ht="20.25" customHeight="1" x14ac:dyDescent="0.3">
      <c r="A23" s="164"/>
      <c r="B23" s="168" t="s">
        <v>29</v>
      </c>
      <c r="C23" s="405"/>
      <c r="D23" s="405"/>
      <c r="E23" s="405"/>
      <c r="F23" s="405"/>
      <c r="G23" s="405"/>
    </row>
    <row r="24" spans="1:7" ht="20.25" customHeight="1" x14ac:dyDescent="0.3">
      <c r="A24" s="164"/>
      <c r="B24" s="168" t="s">
        <v>30</v>
      </c>
      <c r="C24" s="405"/>
      <c r="D24" s="405"/>
      <c r="E24" s="405"/>
      <c r="F24" s="405"/>
      <c r="G24" s="405"/>
    </row>
    <row r="25" spans="1:7" ht="20.25" customHeight="1" x14ac:dyDescent="0.3">
      <c r="A25" s="164">
        <v>4</v>
      </c>
      <c r="B25" s="408" t="s">
        <v>31</v>
      </c>
      <c r="C25" s="405">
        <f>SUM(C26:C29)</f>
        <v>0</v>
      </c>
      <c r="D25" s="405">
        <f>SUM(D26:D29)</f>
        <v>0</v>
      </c>
      <c r="E25" s="405">
        <f>SUM(E26:E29)</f>
        <v>0</v>
      </c>
      <c r="F25" s="405">
        <f>SUM(F26:F29)</f>
        <v>0</v>
      </c>
      <c r="G25" s="405">
        <f>SUM(G26:G29)</f>
        <v>0</v>
      </c>
    </row>
    <row r="26" spans="1:7" ht="20.25" customHeight="1" x14ac:dyDescent="0.3">
      <c r="A26" s="164"/>
      <c r="B26" s="168" t="s">
        <v>32</v>
      </c>
      <c r="C26" s="405"/>
      <c r="D26" s="405"/>
      <c r="E26" s="405"/>
      <c r="F26" s="405"/>
      <c r="G26" s="405"/>
    </row>
    <row r="27" spans="1:7" ht="20.25" customHeight="1" x14ac:dyDescent="0.3">
      <c r="A27" s="164"/>
      <c r="B27" s="168" t="s">
        <v>33</v>
      </c>
      <c r="C27" s="405"/>
      <c r="D27" s="405"/>
      <c r="E27" s="405"/>
      <c r="F27" s="405"/>
      <c r="G27" s="405"/>
    </row>
    <row r="28" spans="1:7" ht="20.25" customHeight="1" x14ac:dyDescent="0.3">
      <c r="A28" s="164"/>
      <c r="B28" s="168" t="s">
        <v>34</v>
      </c>
      <c r="C28" s="405"/>
      <c r="D28" s="405"/>
      <c r="E28" s="405"/>
      <c r="F28" s="405"/>
      <c r="G28" s="405"/>
    </row>
    <row r="29" spans="1:7" ht="20.25" customHeight="1" x14ac:dyDescent="0.3">
      <c r="A29" s="164"/>
      <c r="B29" s="168" t="s">
        <v>35</v>
      </c>
      <c r="C29" s="405"/>
      <c r="D29" s="405"/>
      <c r="E29" s="405"/>
      <c r="F29" s="405"/>
      <c r="G29" s="405"/>
    </row>
    <row r="30" spans="1:7" ht="20.25" customHeight="1" x14ac:dyDescent="0.3">
      <c r="A30" s="164">
        <v>5</v>
      </c>
      <c r="B30" s="408" t="s">
        <v>36</v>
      </c>
      <c r="C30" s="405">
        <f>SUM(C31:C34)</f>
        <v>0</v>
      </c>
      <c r="D30" s="405">
        <f>SUM(D31:D34)</f>
        <v>0</v>
      </c>
      <c r="E30" s="405">
        <f>SUM(E31:E34)</f>
        <v>0</v>
      </c>
      <c r="F30" s="405">
        <f>SUM(F31:F34)</f>
        <v>0</v>
      </c>
      <c r="G30" s="405">
        <f>SUM(G31:G34)</f>
        <v>0</v>
      </c>
    </row>
    <row r="31" spans="1:7" ht="20.25" customHeight="1" x14ac:dyDescent="0.3">
      <c r="A31" s="164"/>
      <c r="B31" s="168" t="s">
        <v>37</v>
      </c>
      <c r="C31" s="405"/>
      <c r="D31" s="405"/>
      <c r="E31" s="405"/>
      <c r="F31" s="405"/>
      <c r="G31" s="405"/>
    </row>
    <row r="32" spans="1:7" ht="20.25" customHeight="1" x14ac:dyDescent="0.3">
      <c r="A32" s="164"/>
      <c r="B32" s="168" t="s">
        <v>38</v>
      </c>
      <c r="C32" s="405"/>
      <c r="D32" s="405"/>
      <c r="E32" s="405"/>
      <c r="F32" s="405"/>
      <c r="G32" s="405"/>
    </row>
    <row r="33" spans="1:8" ht="20.25" customHeight="1" x14ac:dyDescent="0.3">
      <c r="A33" s="164"/>
      <c r="B33" s="168" t="s">
        <v>39</v>
      </c>
      <c r="C33" s="405"/>
      <c r="D33" s="405"/>
      <c r="E33" s="405"/>
      <c r="F33" s="405"/>
      <c r="G33" s="405"/>
    </row>
    <row r="34" spans="1:8" ht="20.25" customHeight="1" x14ac:dyDescent="0.3">
      <c r="A34" s="164"/>
      <c r="B34" s="168" t="s">
        <v>40</v>
      </c>
      <c r="C34" s="405"/>
      <c r="D34" s="405"/>
      <c r="E34" s="405"/>
      <c r="F34" s="405"/>
      <c r="G34" s="405"/>
    </row>
    <row r="35" spans="1:8" ht="20.25" customHeight="1" x14ac:dyDescent="0.3">
      <c r="A35" s="164">
        <v>6</v>
      </c>
      <c r="B35" s="408" t="s">
        <v>41</v>
      </c>
      <c r="C35" s="405">
        <f>SUM(C36:C37)</f>
        <v>0</v>
      </c>
      <c r="D35" s="405">
        <f>SUM(D36:D37)</f>
        <v>0</v>
      </c>
      <c r="E35" s="405">
        <f>SUM(E36:E37)</f>
        <v>0</v>
      </c>
      <c r="F35" s="405">
        <f>SUM(F36:F37)</f>
        <v>0</v>
      </c>
      <c r="G35" s="405">
        <f>SUM(G36:G37)</f>
        <v>0</v>
      </c>
    </row>
    <row r="36" spans="1:8" ht="19.5" customHeight="1" x14ac:dyDescent="0.3">
      <c r="A36" s="164"/>
      <c r="B36" s="168">
        <v>6.1</v>
      </c>
      <c r="C36" s="405"/>
      <c r="D36" s="405"/>
      <c r="E36" s="405"/>
      <c r="F36" s="405"/>
      <c r="G36" s="405"/>
    </row>
    <row r="37" spans="1:8" ht="19.5" customHeight="1" x14ac:dyDescent="0.3">
      <c r="A37" s="164"/>
      <c r="B37" s="168">
        <v>6.2</v>
      </c>
      <c r="C37" s="405"/>
      <c r="D37" s="405"/>
      <c r="E37" s="405"/>
      <c r="F37" s="405"/>
      <c r="G37" s="405"/>
    </row>
    <row r="38" spans="1:8" ht="19.5" customHeight="1" x14ac:dyDescent="0.3">
      <c r="A38" s="409"/>
      <c r="B38" s="410" t="s">
        <v>344</v>
      </c>
      <c r="C38" s="411">
        <f>SUM(C10,C12,C16,C20,C25,C30,C35)</f>
        <v>0</v>
      </c>
      <c r="D38" s="411">
        <f>SUM(D9,D13,D17,D22,D27,D32,D36)</f>
        <v>0</v>
      </c>
      <c r="E38" s="411">
        <f>SUM(E9,E13,E17,E22,E27,E32,E36)</f>
        <v>0</v>
      </c>
      <c r="F38" s="411">
        <f>SUM(F9,F13,F17,F22,F27,F32,F36)</f>
        <v>0</v>
      </c>
      <c r="G38" s="411">
        <f>SUM(G9,G13,G17,G22,G27,G32,G36)</f>
        <v>0</v>
      </c>
    </row>
    <row r="39" spans="1:8" ht="20.25" customHeight="1" x14ac:dyDescent="0.3">
      <c r="A39" s="164">
        <v>7</v>
      </c>
      <c r="B39" s="408" t="s">
        <v>42</v>
      </c>
      <c r="C39" s="405">
        <f>SUM(C40:C41)</f>
        <v>0</v>
      </c>
      <c r="D39" s="405">
        <f t="shared" ref="D39:G39" si="0">SUM(D40:D41)</f>
        <v>0</v>
      </c>
      <c r="E39" s="405">
        <f t="shared" si="0"/>
        <v>0</v>
      </c>
      <c r="F39" s="405">
        <f t="shared" si="0"/>
        <v>0</v>
      </c>
      <c r="G39" s="405">
        <f t="shared" si="0"/>
        <v>0</v>
      </c>
    </row>
    <row r="40" spans="1:8" ht="43" x14ac:dyDescent="0.3">
      <c r="A40" s="412"/>
      <c r="B40" s="413" t="s">
        <v>443</v>
      </c>
      <c r="C40" s="414">
        <f>C61*5/100</f>
        <v>0</v>
      </c>
      <c r="D40" s="414">
        <f>D61*5/100</f>
        <v>0</v>
      </c>
      <c r="E40" s="414">
        <f>E61*5/100</f>
        <v>0</v>
      </c>
      <c r="F40" s="414">
        <f>F61*5/100</f>
        <v>0</v>
      </c>
      <c r="G40" s="414">
        <f>G61*5/100</f>
        <v>0</v>
      </c>
    </row>
    <row r="41" spans="1:8" ht="112.25" customHeight="1" x14ac:dyDescent="0.3">
      <c r="A41" s="415"/>
      <c r="B41" s="416" t="s">
        <v>538</v>
      </c>
      <c r="C41" s="417"/>
      <c r="D41" s="417"/>
      <c r="E41" s="417"/>
      <c r="F41" s="417"/>
      <c r="G41" s="417"/>
    </row>
    <row r="42" spans="1:8" ht="16.5" customHeight="1" x14ac:dyDescent="0.3">
      <c r="A42" s="418"/>
      <c r="B42" s="419" t="s">
        <v>345</v>
      </c>
      <c r="C42" s="420">
        <f>SUM(C12,C16,C20,C25,C30,C35,C39)</f>
        <v>0</v>
      </c>
      <c r="D42" s="420">
        <f t="shared" ref="D42:G42" si="1">SUM(D12,D16,D20,D25,D30,D35,D39)</f>
        <v>0</v>
      </c>
      <c r="E42" s="420">
        <f t="shared" si="1"/>
        <v>0</v>
      </c>
      <c r="F42" s="420">
        <f t="shared" si="1"/>
        <v>0</v>
      </c>
      <c r="G42" s="420">
        <f t="shared" si="1"/>
        <v>0</v>
      </c>
    </row>
    <row r="43" spans="1:8" ht="21.5" x14ac:dyDescent="0.3">
      <c r="A43" s="415"/>
      <c r="B43" s="421" t="s">
        <v>346</v>
      </c>
      <c r="C43" s="446">
        <f>SUM(C42,C10)</f>
        <v>0</v>
      </c>
      <c r="D43" s="446">
        <f t="shared" ref="D43:G43" si="2">SUM(D42,D10)</f>
        <v>0</v>
      </c>
      <c r="E43" s="446">
        <f t="shared" si="2"/>
        <v>0</v>
      </c>
      <c r="F43" s="446">
        <f t="shared" si="2"/>
        <v>0</v>
      </c>
      <c r="G43" s="446">
        <f t="shared" si="2"/>
        <v>0</v>
      </c>
    </row>
    <row r="44" spans="1:8" ht="21.5" x14ac:dyDescent="0.3">
      <c r="A44" s="147"/>
      <c r="B44" s="145"/>
      <c r="C44" s="147"/>
      <c r="D44" s="147"/>
      <c r="E44" s="147"/>
      <c r="F44" s="147"/>
      <c r="G44" s="147"/>
    </row>
    <row r="45" spans="1:8" s="400" customFormat="1" ht="30" customHeight="1" x14ac:dyDescent="0.3">
      <c r="A45" s="391" t="s">
        <v>44</v>
      </c>
      <c r="B45" s="391"/>
      <c r="C45" s="422"/>
      <c r="D45" s="422"/>
      <c r="E45" s="422"/>
      <c r="F45" s="422"/>
      <c r="G45" s="422"/>
      <c r="H45" s="399"/>
    </row>
    <row r="46" spans="1:8" ht="24.5" x14ac:dyDescent="0.3">
      <c r="A46" s="396" t="s">
        <v>8</v>
      </c>
      <c r="B46" s="423"/>
      <c r="C46" s="424"/>
      <c r="D46" s="425"/>
      <c r="E46" s="425"/>
      <c r="F46" s="425"/>
      <c r="G46" s="398" t="s">
        <v>7</v>
      </c>
    </row>
    <row r="47" spans="1:8" ht="32.25" customHeight="1" x14ac:dyDescent="0.3">
      <c r="A47" s="619" t="s">
        <v>45</v>
      </c>
      <c r="B47" s="620"/>
      <c r="C47" s="623" t="s">
        <v>10</v>
      </c>
      <c r="D47" s="624"/>
      <c r="E47" s="624"/>
      <c r="F47" s="624"/>
      <c r="G47" s="625"/>
    </row>
    <row r="48" spans="1:8" ht="31.5" customHeight="1" x14ac:dyDescent="0.3">
      <c r="A48" s="621"/>
      <c r="B48" s="622"/>
      <c r="C48" s="401" t="s">
        <v>46</v>
      </c>
      <c r="D48" s="401" t="s">
        <v>46</v>
      </c>
      <c r="E48" s="401" t="s">
        <v>46</v>
      </c>
      <c r="F48" s="401" t="s">
        <v>46</v>
      </c>
      <c r="G48" s="401" t="s">
        <v>46</v>
      </c>
    </row>
    <row r="49" spans="1:8" ht="45.65" customHeight="1" x14ac:dyDescent="0.3">
      <c r="A49" s="426">
        <v>1</v>
      </c>
      <c r="B49" s="427" t="s">
        <v>375</v>
      </c>
      <c r="C49" s="428"/>
      <c r="D49" s="428"/>
      <c r="E49" s="428"/>
      <c r="F49" s="428"/>
      <c r="G49" s="428"/>
    </row>
    <row r="50" spans="1:8" ht="29.25" customHeight="1" x14ac:dyDescent="0.3">
      <c r="A50" s="426">
        <v>2</v>
      </c>
      <c r="B50" s="428" t="s">
        <v>47</v>
      </c>
      <c r="C50" s="428"/>
      <c r="D50" s="428"/>
      <c r="E50" s="428"/>
      <c r="F50" s="428"/>
      <c r="G50" s="428"/>
    </row>
    <row r="51" spans="1:8" ht="29.25" customHeight="1" x14ac:dyDescent="0.3">
      <c r="A51" s="426">
        <v>3</v>
      </c>
      <c r="B51" s="428" t="s">
        <v>48</v>
      </c>
      <c r="C51" s="428"/>
      <c r="D51" s="428"/>
      <c r="E51" s="428"/>
      <c r="F51" s="428"/>
      <c r="G51" s="428"/>
    </row>
    <row r="52" spans="1:8" ht="29.25" customHeight="1" x14ac:dyDescent="0.3">
      <c r="A52" s="426"/>
      <c r="B52" s="428" t="s">
        <v>49</v>
      </c>
      <c r="C52" s="428"/>
      <c r="D52" s="428"/>
      <c r="E52" s="428"/>
      <c r="F52" s="428"/>
      <c r="G52" s="428"/>
    </row>
    <row r="53" spans="1:8" ht="29.25" customHeight="1" x14ac:dyDescent="0.3">
      <c r="A53" s="426"/>
      <c r="B53" s="428" t="s">
        <v>50</v>
      </c>
      <c r="C53" s="428"/>
      <c r="D53" s="428"/>
      <c r="E53" s="428"/>
      <c r="F53" s="428"/>
      <c r="G53" s="428"/>
    </row>
    <row r="54" spans="1:8" ht="29.25" customHeight="1" x14ac:dyDescent="0.3">
      <c r="A54" s="426">
        <v>4</v>
      </c>
      <c r="B54" s="429" t="s">
        <v>51</v>
      </c>
      <c r="C54" s="428"/>
      <c r="D54" s="428"/>
      <c r="E54" s="428"/>
      <c r="F54" s="428"/>
      <c r="G54" s="428"/>
    </row>
    <row r="55" spans="1:8" ht="29.25" customHeight="1" x14ac:dyDescent="0.3">
      <c r="A55" s="426">
        <v>5</v>
      </c>
      <c r="B55" s="429" t="s">
        <v>52</v>
      </c>
      <c r="C55" s="428">
        <f>SUM(C56:C57)</f>
        <v>0</v>
      </c>
      <c r="D55" s="428">
        <f t="shared" ref="D55:G55" si="3">SUM(D56:D57)</f>
        <v>0</v>
      </c>
      <c r="E55" s="428">
        <f t="shared" si="3"/>
        <v>0</v>
      </c>
      <c r="F55" s="428">
        <f t="shared" si="3"/>
        <v>0</v>
      </c>
      <c r="G55" s="428">
        <f t="shared" si="3"/>
        <v>0</v>
      </c>
    </row>
    <row r="56" spans="1:8" ht="29.25" customHeight="1" x14ac:dyDescent="0.3">
      <c r="A56" s="426"/>
      <c r="B56" s="429" t="s">
        <v>514</v>
      </c>
      <c r="C56" s="428"/>
      <c r="D56" s="428"/>
      <c r="E56" s="428"/>
      <c r="F56" s="428"/>
      <c r="G56" s="428"/>
    </row>
    <row r="57" spans="1:8" ht="29.25" customHeight="1" x14ac:dyDescent="0.3">
      <c r="A57" s="426"/>
      <c r="B57" s="429" t="s">
        <v>53</v>
      </c>
      <c r="C57" s="428"/>
      <c r="D57" s="428"/>
      <c r="E57" s="428"/>
      <c r="F57" s="428"/>
      <c r="G57" s="428"/>
    </row>
    <row r="58" spans="1:8" ht="29.25" customHeight="1" x14ac:dyDescent="0.3">
      <c r="A58" s="430" t="s">
        <v>54</v>
      </c>
      <c r="B58" s="431"/>
      <c r="C58" s="432"/>
      <c r="D58" s="432"/>
      <c r="E58" s="432"/>
      <c r="F58" s="432"/>
      <c r="G58" s="432"/>
    </row>
    <row r="59" spans="1:8" ht="29.25" customHeight="1" x14ac:dyDescent="0.3">
      <c r="A59" s="210">
        <v>7</v>
      </c>
      <c r="B59" s="211" t="s">
        <v>55</v>
      </c>
      <c r="C59" s="433"/>
      <c r="D59" s="433"/>
      <c r="E59" s="433"/>
      <c r="F59" s="433"/>
      <c r="G59" s="433"/>
    </row>
    <row r="60" spans="1:8" ht="56.4" customHeight="1" x14ac:dyDescent="0.3">
      <c r="A60" s="212">
        <v>8</v>
      </c>
      <c r="B60" s="211" t="s">
        <v>289</v>
      </c>
      <c r="C60" s="433"/>
      <c r="D60" s="433"/>
      <c r="E60" s="433"/>
      <c r="F60" s="433"/>
      <c r="G60" s="433"/>
    </row>
    <row r="61" spans="1:8" ht="29.25" customHeight="1" thickBot="1" x14ac:dyDescent="0.35">
      <c r="A61" s="434"/>
      <c r="B61" s="435" t="s">
        <v>1</v>
      </c>
      <c r="C61" s="436">
        <f>SUM(C49,C50,C51,C54,C55,C58,C59,C60)</f>
        <v>0</v>
      </c>
      <c r="D61" s="436">
        <f t="shared" ref="D61:G61" si="4">SUM(D49,D50,D51,D54,D55,D58,D59,D60)</f>
        <v>0</v>
      </c>
      <c r="E61" s="436">
        <f t="shared" si="4"/>
        <v>0</v>
      </c>
      <c r="F61" s="436">
        <f t="shared" si="4"/>
        <v>0</v>
      </c>
      <c r="G61" s="436">
        <f t="shared" si="4"/>
        <v>0</v>
      </c>
    </row>
    <row r="62" spans="1:8" ht="29.25" customHeight="1" thickTop="1" x14ac:dyDescent="0.3">
      <c r="A62" s="437"/>
      <c r="B62" s="438"/>
      <c r="C62" s="437"/>
      <c r="D62" s="437"/>
      <c r="E62" s="437"/>
      <c r="F62" s="437"/>
      <c r="G62" s="437"/>
    </row>
    <row r="63" spans="1:8" ht="20.25" customHeight="1" x14ac:dyDescent="0.3">
      <c r="G63" s="394" t="s">
        <v>7</v>
      </c>
    </row>
    <row r="64" spans="1:8" s="395" customFormat="1" ht="20.25" customHeight="1" x14ac:dyDescent="0.3">
      <c r="A64" s="395" t="s">
        <v>56</v>
      </c>
      <c r="H64" s="392"/>
    </row>
    <row r="65" spans="1:8" s="400" customFormat="1" ht="20.25" customHeight="1" x14ac:dyDescent="0.3">
      <c r="A65" s="612" t="s">
        <v>57</v>
      </c>
      <c r="B65" s="613"/>
      <c r="C65" s="616" t="s">
        <v>10</v>
      </c>
      <c r="D65" s="617"/>
      <c r="E65" s="617"/>
      <c r="F65" s="617"/>
      <c r="G65" s="618"/>
      <c r="H65" s="399"/>
    </row>
    <row r="66" spans="1:8" s="400" customFormat="1" ht="20.25" customHeight="1" x14ac:dyDescent="0.3">
      <c r="A66" s="614"/>
      <c r="B66" s="615"/>
      <c r="C66" s="401" t="s">
        <v>11</v>
      </c>
      <c r="D66" s="401" t="s">
        <v>11</v>
      </c>
      <c r="E66" s="401" t="s">
        <v>11</v>
      </c>
      <c r="F66" s="401" t="s">
        <v>11</v>
      </c>
      <c r="G66" s="401" t="s">
        <v>11</v>
      </c>
      <c r="H66" s="399"/>
    </row>
    <row r="67" spans="1:8" ht="20.25" customHeight="1" x14ac:dyDescent="0.3">
      <c r="A67" s="188">
        <v>1</v>
      </c>
      <c r="B67" s="188" t="s">
        <v>58</v>
      </c>
      <c r="C67" s="439">
        <f>C61</f>
        <v>0</v>
      </c>
      <c r="D67" s="439">
        <f t="shared" ref="D67:G67" si="5">D61</f>
        <v>0</v>
      </c>
      <c r="E67" s="439">
        <f t="shared" si="5"/>
        <v>0</v>
      </c>
      <c r="F67" s="439">
        <f t="shared" si="5"/>
        <v>0</v>
      </c>
      <c r="G67" s="439">
        <f t="shared" si="5"/>
        <v>0</v>
      </c>
    </row>
    <row r="68" spans="1:8" ht="20.25" customHeight="1" x14ac:dyDescent="0.3">
      <c r="A68" s="190">
        <v>2</v>
      </c>
      <c r="B68" s="190" t="s">
        <v>9</v>
      </c>
      <c r="C68" s="440">
        <f>C43</f>
        <v>0</v>
      </c>
      <c r="D68" s="440">
        <f t="shared" ref="D68:G68" si="6">D43</f>
        <v>0</v>
      </c>
      <c r="E68" s="440">
        <f t="shared" si="6"/>
        <v>0</v>
      </c>
      <c r="F68" s="440">
        <f t="shared" si="6"/>
        <v>0</v>
      </c>
      <c r="G68" s="440">
        <f t="shared" si="6"/>
        <v>0</v>
      </c>
    </row>
    <row r="69" spans="1:8" ht="20.25" customHeight="1" x14ac:dyDescent="0.3">
      <c r="A69" s="190">
        <v>3</v>
      </c>
      <c r="B69" s="190" t="s">
        <v>59</v>
      </c>
      <c r="C69" s="440">
        <f>C67-C68</f>
        <v>0</v>
      </c>
      <c r="D69" s="440">
        <f>D67-D68</f>
        <v>0</v>
      </c>
      <c r="E69" s="440">
        <f>E67-E68</f>
        <v>0</v>
      </c>
      <c r="F69" s="440">
        <f>F67-F68</f>
        <v>0</v>
      </c>
      <c r="G69" s="440">
        <f>G67-G68</f>
        <v>0</v>
      </c>
    </row>
    <row r="70" spans="1:8" ht="20.25" customHeight="1" x14ac:dyDescent="0.3">
      <c r="A70" s="441">
        <v>4</v>
      </c>
      <c r="B70" s="441" t="s">
        <v>60</v>
      </c>
      <c r="C70" s="442">
        <f>C69</f>
        <v>0</v>
      </c>
      <c r="D70" s="442">
        <f>D69+C70</f>
        <v>0</v>
      </c>
      <c r="E70" s="442">
        <f>E69+D70</f>
        <v>0</v>
      </c>
      <c r="F70" s="442">
        <f>F69+E70</f>
        <v>0</v>
      </c>
      <c r="G70" s="442">
        <f>G69+F70</f>
        <v>0</v>
      </c>
    </row>
    <row r="72" spans="1:8" ht="20.25" customHeight="1" x14ac:dyDescent="0.3">
      <c r="A72" s="400" t="s">
        <v>5</v>
      </c>
    </row>
    <row r="73" spans="1:8" ht="20.25" customHeight="1" x14ac:dyDescent="0.3">
      <c r="A73" s="443" t="s">
        <v>61</v>
      </c>
    </row>
    <row r="74" spans="1:8" ht="20.25" customHeight="1" x14ac:dyDescent="0.3">
      <c r="A74" s="444" t="s">
        <v>62</v>
      </c>
    </row>
  </sheetData>
  <mergeCells count="6">
    <mergeCell ref="A3:B4"/>
    <mergeCell ref="C3:G3"/>
    <mergeCell ref="A47:B48"/>
    <mergeCell ref="C47:G47"/>
    <mergeCell ref="A65:B66"/>
    <mergeCell ref="C65:G65"/>
  </mergeCells>
  <pageMargins left="0.49" right="0.27" top="0.56000000000000005" bottom="0.56999999999999995" header="0.63" footer="0.36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CFF"/>
  </sheetPr>
  <dimension ref="A1:H44"/>
  <sheetViews>
    <sheetView showGridLines="0" zoomScale="70" zoomScaleNormal="70" workbookViewId="0">
      <selection activeCell="E11" sqref="E11"/>
    </sheetView>
  </sheetViews>
  <sheetFormatPr defaultColWidth="9" defaultRowHeight="20.25" customHeight="1" x14ac:dyDescent="0.75"/>
  <cols>
    <col min="1" max="1" width="4.4140625" style="12" customWidth="1"/>
    <col min="2" max="2" width="28.75" style="12" customWidth="1"/>
    <col min="3" max="7" width="12.08203125" style="12" customWidth="1"/>
    <col min="8" max="8" width="11" style="11" customWidth="1"/>
    <col min="9" max="16384" width="9" style="12"/>
  </cols>
  <sheetData>
    <row r="1" spans="1:8" s="7" customFormat="1" ht="23" x14ac:dyDescent="0.7">
      <c r="A1" s="15" t="s">
        <v>63</v>
      </c>
      <c r="B1" s="16"/>
      <c r="C1" s="15"/>
      <c r="D1" s="15"/>
      <c r="E1" s="15"/>
      <c r="F1" s="15"/>
      <c r="G1" s="15"/>
      <c r="H1" s="6"/>
    </row>
    <row r="2" spans="1:8" s="7" customFormat="1" ht="24.5" x14ac:dyDescent="0.85">
      <c r="A2" s="8" t="s">
        <v>8</v>
      </c>
      <c r="B2" s="16"/>
      <c r="C2" s="15"/>
      <c r="D2" s="15"/>
      <c r="E2" s="15"/>
      <c r="F2" s="15"/>
      <c r="G2" s="17" t="s">
        <v>7</v>
      </c>
      <c r="H2" s="6"/>
    </row>
    <row r="3" spans="1:8" s="10" customFormat="1" ht="20.25" customHeight="1" x14ac:dyDescent="0.7">
      <c r="A3" s="626" t="s">
        <v>45</v>
      </c>
      <c r="B3" s="627"/>
      <c r="C3" s="630" t="s">
        <v>10</v>
      </c>
      <c r="D3" s="631"/>
      <c r="E3" s="631"/>
      <c r="F3" s="631"/>
      <c r="G3" s="632"/>
      <c r="H3" s="9"/>
    </row>
    <row r="4" spans="1:8" s="10" customFormat="1" ht="20.25" customHeight="1" x14ac:dyDescent="0.7">
      <c r="A4" s="628"/>
      <c r="B4" s="629"/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9"/>
    </row>
    <row r="5" spans="1:8" ht="21.5" x14ac:dyDescent="0.75">
      <c r="A5" s="19"/>
      <c r="B5" s="20" t="s">
        <v>12</v>
      </c>
      <c r="C5" s="21"/>
      <c r="D5" s="21"/>
      <c r="E5" s="21"/>
      <c r="F5" s="21"/>
      <c r="G5" s="21"/>
    </row>
    <row r="6" spans="1:8" ht="21.5" x14ac:dyDescent="0.75">
      <c r="A6" s="19" t="s">
        <v>64</v>
      </c>
      <c r="B6" s="20"/>
      <c r="C6" s="21"/>
      <c r="D6" s="21"/>
      <c r="E6" s="21"/>
      <c r="F6" s="21"/>
      <c r="G6" s="21"/>
    </row>
    <row r="7" spans="1:8" ht="20.25" customHeight="1" x14ac:dyDescent="0.75">
      <c r="A7" s="22">
        <v>1.1000000000000001</v>
      </c>
      <c r="B7" s="23" t="s">
        <v>13</v>
      </c>
      <c r="C7" s="24"/>
      <c r="D7" s="24"/>
      <c r="E7" s="24"/>
      <c r="F7" s="24"/>
      <c r="G7" s="24"/>
    </row>
    <row r="8" spans="1:8" ht="20.25" customHeight="1" x14ac:dyDescent="0.75">
      <c r="A8" s="22">
        <v>1.2</v>
      </c>
      <c r="B8" s="23" t="s">
        <v>14</v>
      </c>
      <c r="C8" s="24"/>
      <c r="D8" s="24"/>
      <c r="E8" s="24"/>
      <c r="F8" s="24"/>
      <c r="G8" s="24"/>
    </row>
    <row r="9" spans="1:8" ht="19.5" customHeight="1" x14ac:dyDescent="0.75">
      <c r="A9" s="22"/>
      <c r="B9" s="25" t="s">
        <v>65</v>
      </c>
      <c r="C9" s="24"/>
      <c r="D9" s="24"/>
      <c r="E9" s="24"/>
      <c r="F9" s="24"/>
      <c r="G9" s="24"/>
    </row>
    <row r="10" spans="1:8" ht="18" customHeight="1" x14ac:dyDescent="0.75">
      <c r="A10" s="26"/>
      <c r="B10" s="27" t="s">
        <v>66</v>
      </c>
      <c r="C10" s="28"/>
      <c r="D10" s="28"/>
      <c r="E10" s="28"/>
      <c r="F10" s="28"/>
      <c r="G10" s="28"/>
    </row>
    <row r="11" spans="1:8" ht="20.25" customHeight="1" thickBot="1" x14ac:dyDescent="0.8">
      <c r="A11" s="29"/>
      <c r="B11" s="30" t="s">
        <v>1</v>
      </c>
      <c r="C11" s="31"/>
      <c r="D11" s="31"/>
      <c r="E11" s="31"/>
      <c r="F11" s="31"/>
      <c r="G11" s="31"/>
    </row>
    <row r="12" spans="1:8" ht="22" thickTop="1" x14ac:dyDescent="0.75">
      <c r="A12" s="19"/>
      <c r="B12" s="20" t="s">
        <v>17</v>
      </c>
      <c r="C12" s="21"/>
      <c r="D12" s="21"/>
      <c r="E12" s="21"/>
      <c r="F12" s="21"/>
      <c r="G12" s="21"/>
    </row>
    <row r="13" spans="1:8" ht="20.25" customHeight="1" x14ac:dyDescent="0.75">
      <c r="A13" s="22">
        <v>1</v>
      </c>
      <c r="B13" s="32" t="s">
        <v>18</v>
      </c>
      <c r="C13" s="24"/>
      <c r="D13" s="24"/>
      <c r="E13" s="24"/>
      <c r="F13" s="24"/>
      <c r="G13" s="24"/>
    </row>
    <row r="14" spans="1:8" ht="20.25" customHeight="1" x14ac:dyDescent="0.75">
      <c r="A14" s="22"/>
      <c r="B14" s="25" t="s">
        <v>19</v>
      </c>
      <c r="C14" s="24"/>
      <c r="D14" s="24"/>
      <c r="E14" s="24"/>
      <c r="F14" s="24"/>
      <c r="G14" s="24"/>
    </row>
    <row r="15" spans="1:8" ht="20.25" customHeight="1" x14ac:dyDescent="0.75">
      <c r="A15" s="22"/>
      <c r="B15" s="25" t="s">
        <v>20</v>
      </c>
      <c r="C15" s="24"/>
      <c r="D15" s="24"/>
      <c r="E15" s="24"/>
      <c r="F15" s="24"/>
      <c r="G15" s="24"/>
    </row>
    <row r="16" spans="1:8" ht="20.25" customHeight="1" x14ac:dyDescent="0.75">
      <c r="A16" s="22"/>
      <c r="B16" s="32" t="s">
        <v>21</v>
      </c>
      <c r="C16" s="24"/>
      <c r="D16" s="24"/>
      <c r="E16" s="24"/>
      <c r="F16" s="24"/>
      <c r="G16" s="24"/>
    </row>
    <row r="17" spans="1:7" ht="20.25" customHeight="1" x14ac:dyDescent="0.75">
      <c r="A17" s="22">
        <v>2</v>
      </c>
      <c r="B17" s="32" t="s">
        <v>22</v>
      </c>
      <c r="C17" s="24"/>
      <c r="D17" s="24"/>
      <c r="E17" s="24"/>
      <c r="F17" s="24"/>
      <c r="G17" s="24"/>
    </row>
    <row r="18" spans="1:7" ht="20.25" customHeight="1" x14ac:dyDescent="0.75">
      <c r="A18" s="22"/>
      <c r="B18" s="32" t="s">
        <v>23</v>
      </c>
      <c r="C18" s="24"/>
      <c r="D18" s="24"/>
      <c r="E18" s="24"/>
      <c r="F18" s="24"/>
      <c r="G18" s="24"/>
    </row>
    <row r="19" spans="1:7" ht="20.25" customHeight="1" x14ac:dyDescent="0.75">
      <c r="A19" s="22"/>
      <c r="B19" s="25" t="s">
        <v>24</v>
      </c>
      <c r="C19" s="24"/>
      <c r="D19" s="24"/>
      <c r="E19" s="24"/>
      <c r="F19" s="24"/>
      <c r="G19" s="24"/>
    </row>
    <row r="20" spans="1:7" ht="20.25" customHeight="1" x14ac:dyDescent="0.75">
      <c r="A20" s="22"/>
      <c r="B20" s="25" t="s">
        <v>25</v>
      </c>
      <c r="C20" s="24"/>
      <c r="D20" s="24"/>
      <c r="E20" s="24"/>
      <c r="F20" s="24"/>
      <c r="G20" s="24"/>
    </row>
    <row r="21" spans="1:7" ht="20.25" customHeight="1" x14ac:dyDescent="0.75">
      <c r="A21" s="22">
        <v>3</v>
      </c>
      <c r="B21" s="32" t="s">
        <v>26</v>
      </c>
      <c r="C21" s="24"/>
      <c r="D21" s="24"/>
      <c r="E21" s="24"/>
      <c r="F21" s="24"/>
      <c r="G21" s="24"/>
    </row>
    <row r="22" spans="1:7" ht="20.25" customHeight="1" x14ac:dyDescent="0.75">
      <c r="A22" s="22"/>
      <c r="B22" s="25" t="s">
        <v>27</v>
      </c>
      <c r="C22" s="24"/>
      <c r="D22" s="24"/>
      <c r="E22" s="24"/>
      <c r="F22" s="24"/>
      <c r="G22" s="24"/>
    </row>
    <row r="23" spans="1:7" ht="20.25" customHeight="1" x14ac:dyDescent="0.75">
      <c r="A23" s="22"/>
      <c r="B23" s="25" t="s">
        <v>28</v>
      </c>
      <c r="C23" s="24"/>
      <c r="D23" s="24"/>
      <c r="E23" s="24"/>
      <c r="F23" s="24"/>
      <c r="G23" s="24"/>
    </row>
    <row r="24" spans="1:7" ht="20.25" customHeight="1" x14ac:dyDescent="0.75">
      <c r="A24" s="22"/>
      <c r="B24" s="25" t="s">
        <v>29</v>
      </c>
      <c r="C24" s="24"/>
      <c r="D24" s="24"/>
      <c r="E24" s="24"/>
      <c r="F24" s="24"/>
      <c r="G24" s="24"/>
    </row>
    <row r="25" spans="1:7" ht="20.25" customHeight="1" x14ac:dyDescent="0.75">
      <c r="A25" s="22"/>
      <c r="B25" s="25" t="s">
        <v>30</v>
      </c>
      <c r="C25" s="24"/>
      <c r="D25" s="24"/>
      <c r="E25" s="24"/>
      <c r="F25" s="24"/>
      <c r="G25" s="24"/>
    </row>
    <row r="26" spans="1:7" ht="20.25" customHeight="1" x14ac:dyDescent="0.75">
      <c r="A26" s="22">
        <v>4</v>
      </c>
      <c r="B26" s="32" t="s">
        <v>31</v>
      </c>
      <c r="C26" s="24"/>
      <c r="D26" s="24"/>
      <c r="E26" s="24"/>
      <c r="F26" s="24"/>
      <c r="G26" s="24"/>
    </row>
    <row r="27" spans="1:7" ht="20.25" customHeight="1" x14ac:dyDescent="0.75">
      <c r="A27" s="22"/>
      <c r="B27" s="25" t="s">
        <v>32</v>
      </c>
      <c r="C27" s="24"/>
      <c r="D27" s="24"/>
      <c r="E27" s="24"/>
      <c r="F27" s="24"/>
      <c r="G27" s="24"/>
    </row>
    <row r="28" spans="1:7" ht="20.25" customHeight="1" x14ac:dyDescent="0.75">
      <c r="A28" s="22"/>
      <c r="B28" s="25" t="s">
        <v>33</v>
      </c>
      <c r="C28" s="24"/>
      <c r="D28" s="24"/>
      <c r="E28" s="24"/>
      <c r="F28" s="24"/>
      <c r="G28" s="24"/>
    </row>
    <row r="29" spans="1:7" ht="20.25" customHeight="1" x14ac:dyDescent="0.75">
      <c r="A29" s="22"/>
      <c r="B29" s="25" t="s">
        <v>34</v>
      </c>
      <c r="C29" s="24"/>
      <c r="D29" s="24"/>
      <c r="E29" s="24"/>
      <c r="F29" s="24"/>
      <c r="G29" s="24"/>
    </row>
    <row r="30" spans="1:7" ht="18" customHeight="1" x14ac:dyDescent="0.75">
      <c r="A30" s="22"/>
      <c r="B30" s="25" t="s">
        <v>35</v>
      </c>
      <c r="C30" s="24"/>
      <c r="D30" s="24"/>
      <c r="E30" s="24"/>
      <c r="F30" s="24"/>
      <c r="G30" s="24"/>
    </row>
    <row r="31" spans="1:7" ht="20.25" customHeight="1" x14ac:dyDescent="0.75">
      <c r="A31" s="22">
        <v>5</v>
      </c>
      <c r="B31" s="32" t="s">
        <v>36</v>
      </c>
      <c r="C31" s="24"/>
      <c r="D31" s="24"/>
      <c r="E31" s="24"/>
      <c r="F31" s="24"/>
      <c r="G31" s="24"/>
    </row>
    <row r="32" spans="1:7" ht="20.25" customHeight="1" x14ac:dyDescent="0.75">
      <c r="A32" s="22"/>
      <c r="B32" s="25" t="s">
        <v>37</v>
      </c>
      <c r="C32" s="24"/>
      <c r="D32" s="24"/>
      <c r="E32" s="24"/>
      <c r="F32" s="24"/>
      <c r="G32" s="24"/>
    </row>
    <row r="33" spans="1:7" ht="20.25" customHeight="1" x14ac:dyDescent="0.75">
      <c r="A33" s="22"/>
      <c r="B33" s="25" t="s">
        <v>38</v>
      </c>
      <c r="C33" s="24"/>
      <c r="D33" s="24"/>
      <c r="E33" s="24"/>
      <c r="F33" s="24"/>
      <c r="G33" s="24"/>
    </row>
    <row r="34" spans="1:7" ht="20.25" customHeight="1" x14ac:dyDescent="0.75">
      <c r="A34" s="22"/>
      <c r="B34" s="25" t="s">
        <v>39</v>
      </c>
      <c r="C34" s="24"/>
      <c r="D34" s="24"/>
      <c r="E34" s="24"/>
      <c r="F34" s="24"/>
      <c r="G34" s="24"/>
    </row>
    <row r="35" spans="1:7" ht="17.25" customHeight="1" x14ac:dyDescent="0.75">
      <c r="A35" s="22"/>
      <c r="B35" s="25" t="s">
        <v>40</v>
      </c>
      <c r="C35" s="24"/>
      <c r="D35" s="24"/>
      <c r="E35" s="24"/>
      <c r="F35" s="24"/>
      <c r="G35" s="24"/>
    </row>
    <row r="36" spans="1:7" ht="20.25" customHeight="1" x14ac:dyDescent="0.75">
      <c r="A36" s="22">
        <v>6</v>
      </c>
      <c r="B36" s="32" t="s">
        <v>41</v>
      </c>
      <c r="C36" s="24"/>
      <c r="D36" s="24"/>
      <c r="E36" s="24"/>
      <c r="F36" s="24"/>
      <c r="G36" s="24"/>
    </row>
    <row r="37" spans="1:7" ht="18" customHeight="1" x14ac:dyDescent="0.75">
      <c r="A37" s="22"/>
      <c r="B37" s="25">
        <v>6.1</v>
      </c>
      <c r="C37" s="24"/>
      <c r="D37" s="24"/>
      <c r="E37" s="24"/>
      <c r="F37" s="24"/>
      <c r="G37" s="24"/>
    </row>
    <row r="38" spans="1:7" ht="18" customHeight="1" x14ac:dyDescent="0.75">
      <c r="A38" s="22"/>
      <c r="B38" s="25">
        <v>6.2</v>
      </c>
      <c r="C38" s="24"/>
      <c r="D38" s="24"/>
      <c r="E38" s="24"/>
      <c r="F38" s="24"/>
      <c r="G38" s="24"/>
    </row>
    <row r="39" spans="1:7" ht="20.25" customHeight="1" x14ac:dyDescent="0.75">
      <c r="A39" s="22">
        <v>7</v>
      </c>
      <c r="B39" s="32" t="s">
        <v>348</v>
      </c>
      <c r="C39" s="24"/>
      <c r="D39" s="24"/>
      <c r="E39" s="24"/>
      <c r="F39" s="24"/>
      <c r="G39" s="24"/>
    </row>
    <row r="40" spans="1:7" ht="17.25" customHeight="1" x14ac:dyDescent="0.75">
      <c r="A40" s="26"/>
      <c r="B40" s="27">
        <v>7.1</v>
      </c>
      <c r="C40" s="28"/>
      <c r="D40" s="28"/>
      <c r="E40" s="28"/>
      <c r="F40" s="28"/>
      <c r="G40" s="28"/>
    </row>
    <row r="41" spans="1:7" ht="16.5" customHeight="1" x14ac:dyDescent="0.75">
      <c r="A41" s="19"/>
      <c r="B41" s="33" t="s">
        <v>1</v>
      </c>
      <c r="C41" s="21"/>
      <c r="D41" s="21"/>
      <c r="E41" s="21"/>
      <c r="F41" s="21"/>
      <c r="G41" s="21"/>
    </row>
    <row r="42" spans="1:7" ht="22" thickBot="1" x14ac:dyDescent="0.8">
      <c r="A42" s="29"/>
      <c r="B42" s="34" t="s">
        <v>43</v>
      </c>
      <c r="C42" s="31"/>
      <c r="D42" s="31"/>
      <c r="E42" s="31"/>
      <c r="F42" s="31"/>
      <c r="G42" s="31"/>
    </row>
    <row r="43" spans="1:7" ht="20.25" customHeight="1" thickTop="1" x14ac:dyDescent="0.75">
      <c r="A43" s="35"/>
      <c r="B43" s="36"/>
      <c r="C43" s="36"/>
      <c r="D43" s="36"/>
      <c r="E43" s="36"/>
      <c r="F43" s="36"/>
      <c r="G43" s="36"/>
    </row>
    <row r="44" spans="1:7" ht="20.25" customHeight="1" x14ac:dyDescent="0.75">
      <c r="A44" s="35"/>
      <c r="B44" s="36"/>
      <c r="C44" s="36"/>
      <c r="D44" s="36"/>
      <c r="E44" s="36"/>
      <c r="F44" s="36"/>
      <c r="G44" s="36"/>
    </row>
  </sheetData>
  <mergeCells count="2">
    <mergeCell ref="A3:B4"/>
    <mergeCell ref="C3:G3"/>
  </mergeCells>
  <pageMargins left="0.51181102362204722" right="0.27559055118110237" top="0.55118110236220474" bottom="0.35433070866141736" header="0.62992125984251968" footer="0.35433070866141736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outlinePr summaryBelow="0" summaryRight="0"/>
  </sheetPr>
  <dimension ref="A1:H397"/>
  <sheetViews>
    <sheetView showGridLines="0" zoomScale="80" zoomScaleNormal="80" zoomScaleSheetLayoutView="80" workbookViewId="0">
      <selection activeCell="B106" sqref="B106"/>
    </sheetView>
  </sheetViews>
  <sheetFormatPr defaultColWidth="9" defaultRowHeight="21.5" outlineLevelRow="1" x14ac:dyDescent="0.75"/>
  <cols>
    <col min="1" max="1" width="6.75" style="148" customWidth="1"/>
    <col min="2" max="2" width="60.6640625" style="12" customWidth="1"/>
    <col min="3" max="3" width="19.6640625" style="149" bestFit="1" customWidth="1"/>
    <col min="4" max="4" width="16.75" style="12" customWidth="1"/>
    <col min="5" max="6" width="17.08203125" style="12" customWidth="1"/>
    <col min="7" max="7" width="17.33203125" style="12" customWidth="1"/>
    <col min="8" max="16384" width="9" style="12"/>
  </cols>
  <sheetData>
    <row r="1" spans="1:7" s="10" customFormat="1" ht="23" x14ac:dyDescent="0.7">
      <c r="A1" s="633" t="s">
        <v>447</v>
      </c>
      <c r="B1" s="634"/>
      <c r="C1" s="634"/>
      <c r="G1" s="37" t="s">
        <v>7</v>
      </c>
    </row>
    <row r="2" spans="1:7" s="10" customFormat="1" ht="24.5" x14ac:dyDescent="0.85">
      <c r="A2" s="38" t="s">
        <v>8</v>
      </c>
      <c r="B2" s="39"/>
      <c r="C2" s="39"/>
      <c r="D2" s="40"/>
      <c r="E2" s="40"/>
      <c r="F2" s="40"/>
      <c r="G2" s="41"/>
    </row>
    <row r="3" spans="1:7" s="10" customFormat="1" x14ac:dyDescent="0.65">
      <c r="A3" s="635" t="s">
        <v>9</v>
      </c>
      <c r="B3" s="636"/>
      <c r="C3" s="638" t="s">
        <v>10</v>
      </c>
      <c r="D3" s="639"/>
      <c r="E3" s="639"/>
      <c r="F3" s="639"/>
      <c r="G3" s="640"/>
    </row>
    <row r="4" spans="1:7" s="10" customFormat="1" ht="23.25" customHeight="1" x14ac:dyDescent="0.65">
      <c r="A4" s="637"/>
      <c r="B4" s="637"/>
      <c r="C4" s="42" t="s">
        <v>11</v>
      </c>
      <c r="D4" s="42" t="s">
        <v>11</v>
      </c>
      <c r="E4" s="42" t="s">
        <v>11</v>
      </c>
      <c r="F4" s="42" t="s">
        <v>11</v>
      </c>
      <c r="G4" s="42" t="s">
        <v>11</v>
      </c>
    </row>
    <row r="5" spans="1:7" ht="24.5" x14ac:dyDescent="0.75">
      <c r="A5" s="43"/>
      <c r="B5" s="44" t="s">
        <v>12</v>
      </c>
      <c r="C5" s="45"/>
      <c r="D5" s="46"/>
      <c r="E5" s="46"/>
      <c r="F5" s="46"/>
      <c r="G5" s="46"/>
    </row>
    <row r="6" spans="1:7" ht="24.5" x14ac:dyDescent="0.75">
      <c r="A6" s="47">
        <v>1.1000000000000001</v>
      </c>
      <c r="B6" s="48" t="s">
        <v>13</v>
      </c>
      <c r="C6" s="49"/>
      <c r="D6" s="49"/>
      <c r="E6" s="49"/>
      <c r="F6" s="49"/>
      <c r="G6" s="49"/>
    </row>
    <row r="7" spans="1:7" ht="24.5" x14ac:dyDescent="0.75">
      <c r="A7" s="47">
        <v>1.2</v>
      </c>
      <c r="B7" s="48" t="s">
        <v>14</v>
      </c>
      <c r="C7" s="49">
        <f>SUM(C8:C9)</f>
        <v>0</v>
      </c>
      <c r="D7" s="49">
        <f>SUM(D8:D9)</f>
        <v>0</v>
      </c>
      <c r="E7" s="49">
        <f>SUM(E8:E9)</f>
        <v>0</v>
      </c>
      <c r="F7" s="49">
        <f>SUM(F8:F9)</f>
        <v>0</v>
      </c>
      <c r="G7" s="49">
        <f>SUM(G8:G9)</f>
        <v>0</v>
      </c>
    </row>
    <row r="8" spans="1:7" x14ac:dyDescent="0.75">
      <c r="A8" s="47"/>
      <c r="B8" s="47" t="s">
        <v>15</v>
      </c>
      <c r="C8" s="50"/>
      <c r="D8" s="50"/>
      <c r="E8" s="50"/>
      <c r="F8" s="50"/>
      <c r="G8" s="50"/>
    </row>
    <row r="9" spans="1:7" x14ac:dyDescent="0.75">
      <c r="A9" s="51"/>
      <c r="B9" s="51" t="s">
        <v>16</v>
      </c>
      <c r="C9" s="52"/>
      <c r="D9" s="52"/>
      <c r="E9" s="52"/>
      <c r="F9" s="52"/>
      <c r="G9" s="52"/>
    </row>
    <row r="10" spans="1:7" s="10" customFormat="1" ht="21" thickBot="1" x14ac:dyDescent="0.7">
      <c r="A10" s="53">
        <v>1</v>
      </c>
      <c r="B10" s="54" t="s">
        <v>67</v>
      </c>
      <c r="C10" s="55">
        <f>SUM(C6:C7)</f>
        <v>0</v>
      </c>
      <c r="D10" s="55">
        <f>SUM(D6:D7)</f>
        <v>0</v>
      </c>
      <c r="E10" s="55">
        <f>SUM(E6:E7)</f>
        <v>0</v>
      </c>
      <c r="F10" s="55">
        <f>SUM(F6:F7)</f>
        <v>0</v>
      </c>
      <c r="G10" s="55">
        <f>SUM(G6:G7)</f>
        <v>0</v>
      </c>
    </row>
    <row r="11" spans="1:7" ht="25" thickTop="1" x14ac:dyDescent="0.75">
      <c r="A11" s="43"/>
      <c r="B11" s="44" t="s">
        <v>68</v>
      </c>
      <c r="C11" s="56"/>
      <c r="D11" s="56"/>
      <c r="E11" s="56"/>
      <c r="F11" s="56"/>
      <c r="G11" s="56"/>
    </row>
    <row r="12" spans="1:7" ht="23" x14ac:dyDescent="0.75">
      <c r="A12" s="57">
        <v>2</v>
      </c>
      <c r="B12" s="58" t="s">
        <v>69</v>
      </c>
      <c r="C12" s="59"/>
      <c r="D12" s="60"/>
      <c r="E12" s="60"/>
      <c r="F12" s="60"/>
      <c r="G12" s="60"/>
    </row>
    <row r="13" spans="1:7" ht="24.5" x14ac:dyDescent="0.75">
      <c r="A13" s="61"/>
      <c r="B13" s="44" t="s">
        <v>17</v>
      </c>
      <c r="C13" s="45"/>
      <c r="D13" s="46"/>
      <c r="E13" s="46"/>
      <c r="F13" s="46"/>
      <c r="G13" s="46"/>
    </row>
    <row r="14" spans="1:7" ht="23" x14ac:dyDescent="0.75">
      <c r="A14" s="57">
        <v>3</v>
      </c>
      <c r="B14" s="58" t="s">
        <v>22</v>
      </c>
      <c r="C14" s="59">
        <f>SUM(C15,C42,C53,C73)</f>
        <v>0</v>
      </c>
      <c r="D14" s="59">
        <f t="shared" ref="D14:G14" si="0">SUM(D15,D42,D53,D73)</f>
        <v>0</v>
      </c>
      <c r="E14" s="59">
        <f t="shared" si="0"/>
        <v>0</v>
      </c>
      <c r="F14" s="59">
        <f t="shared" si="0"/>
        <v>0</v>
      </c>
      <c r="G14" s="59">
        <f t="shared" si="0"/>
        <v>0</v>
      </c>
    </row>
    <row r="15" spans="1:7" ht="23" x14ac:dyDescent="0.75">
      <c r="A15" s="62">
        <v>3.1</v>
      </c>
      <c r="B15" s="63" t="s">
        <v>70</v>
      </c>
      <c r="C15" s="64">
        <f>SUM(C16,C19,C23,C26,C30,C34,C38)</f>
        <v>0</v>
      </c>
      <c r="D15" s="64">
        <f t="shared" ref="D15:G15" si="1">SUM(D16,D19,D23,D26,D30,D34,D38)</f>
        <v>0</v>
      </c>
      <c r="E15" s="64">
        <f t="shared" si="1"/>
        <v>0</v>
      </c>
      <c r="F15" s="64">
        <f t="shared" si="1"/>
        <v>0</v>
      </c>
      <c r="G15" s="64">
        <f t="shared" si="1"/>
        <v>0</v>
      </c>
    </row>
    <row r="16" spans="1:7" ht="19.5" customHeight="1" x14ac:dyDescent="0.75">
      <c r="A16" s="65" t="s">
        <v>71</v>
      </c>
      <c r="B16" s="65" t="s">
        <v>72</v>
      </c>
      <c r="C16" s="66">
        <f>+C17*C18</f>
        <v>0</v>
      </c>
      <c r="D16" s="66">
        <f>+D17*D18</f>
        <v>0</v>
      </c>
      <c r="E16" s="66">
        <f>+E17*E18</f>
        <v>0</v>
      </c>
      <c r="F16" s="66">
        <f>+F17*F18</f>
        <v>0</v>
      </c>
      <c r="G16" s="66">
        <f>+G17*G18</f>
        <v>0</v>
      </c>
    </row>
    <row r="17" spans="1:7" ht="19.5" customHeight="1" outlineLevel="1" x14ac:dyDescent="0.75">
      <c r="A17" s="67"/>
      <c r="B17" s="67" t="s">
        <v>73</v>
      </c>
      <c r="C17" s="68"/>
      <c r="D17" s="68"/>
      <c r="E17" s="68"/>
      <c r="F17" s="68"/>
      <c r="G17" s="68"/>
    </row>
    <row r="18" spans="1:7" ht="19.5" customHeight="1" outlineLevel="1" x14ac:dyDescent="0.75">
      <c r="A18" s="67"/>
      <c r="B18" s="67" t="s">
        <v>74</v>
      </c>
      <c r="C18" s="68"/>
      <c r="D18" s="68"/>
      <c r="E18" s="68"/>
      <c r="F18" s="68"/>
      <c r="G18" s="68"/>
    </row>
    <row r="19" spans="1:7" ht="19.5" customHeight="1" x14ac:dyDescent="0.75">
      <c r="A19" s="65" t="s">
        <v>75</v>
      </c>
      <c r="B19" s="65" t="s">
        <v>76</v>
      </c>
      <c r="C19" s="66">
        <f>+C20*C21*C22</f>
        <v>0</v>
      </c>
      <c r="D19" s="66">
        <f>+D20*D21*D22</f>
        <v>0</v>
      </c>
      <c r="E19" s="66">
        <f>+E20*E21*E22</f>
        <v>0</v>
      </c>
      <c r="F19" s="66">
        <f>+F20*F21*F22</f>
        <v>0</v>
      </c>
      <c r="G19" s="66">
        <f>+G20*G21*G22</f>
        <v>0</v>
      </c>
    </row>
    <row r="20" spans="1:7" ht="19.5" customHeight="1" outlineLevel="1" x14ac:dyDescent="0.75">
      <c r="A20" s="67"/>
      <c r="B20" s="67" t="s">
        <v>73</v>
      </c>
      <c r="C20" s="68"/>
      <c r="D20" s="68"/>
      <c r="E20" s="68"/>
      <c r="F20" s="68"/>
      <c r="G20" s="68"/>
    </row>
    <row r="21" spans="1:7" ht="19.5" customHeight="1" outlineLevel="1" x14ac:dyDescent="0.75">
      <c r="A21" s="67"/>
      <c r="B21" s="67" t="s">
        <v>74</v>
      </c>
      <c r="C21" s="68"/>
      <c r="D21" s="68"/>
      <c r="E21" s="68"/>
      <c r="F21" s="68"/>
      <c r="G21" s="68"/>
    </row>
    <row r="22" spans="1:7" ht="19.5" customHeight="1" outlineLevel="1" x14ac:dyDescent="0.75">
      <c r="A22" s="67"/>
      <c r="B22" s="67" t="s">
        <v>77</v>
      </c>
      <c r="C22" s="68"/>
      <c r="D22" s="68"/>
      <c r="E22" s="68"/>
      <c r="F22" s="68"/>
      <c r="G22" s="68"/>
    </row>
    <row r="23" spans="1:7" ht="19.5" customHeight="1" x14ac:dyDescent="0.75">
      <c r="A23" s="65" t="s">
        <v>78</v>
      </c>
      <c r="B23" s="65" t="s">
        <v>79</v>
      </c>
      <c r="C23" s="66">
        <f>+C24*C25</f>
        <v>0</v>
      </c>
      <c r="D23" s="66">
        <f>+D24*D25</f>
        <v>0</v>
      </c>
      <c r="E23" s="66">
        <f>+E24*E25</f>
        <v>0</v>
      </c>
      <c r="F23" s="66">
        <f>+F24*F25</f>
        <v>0</v>
      </c>
      <c r="G23" s="66">
        <f>+G24*G25</f>
        <v>0</v>
      </c>
    </row>
    <row r="24" spans="1:7" ht="19.5" customHeight="1" outlineLevel="1" x14ac:dyDescent="0.75">
      <c r="A24" s="67"/>
      <c r="B24" s="67" t="s">
        <v>73</v>
      </c>
      <c r="C24" s="68"/>
      <c r="D24" s="68"/>
      <c r="E24" s="68"/>
      <c r="F24" s="68"/>
      <c r="G24" s="68"/>
    </row>
    <row r="25" spans="1:7" ht="19.5" customHeight="1" outlineLevel="1" x14ac:dyDescent="0.75">
      <c r="A25" s="67"/>
      <c r="B25" s="67" t="s">
        <v>74</v>
      </c>
      <c r="C25" s="68"/>
      <c r="D25" s="68"/>
      <c r="E25" s="68"/>
      <c r="F25" s="68"/>
      <c r="G25" s="68"/>
    </row>
    <row r="26" spans="1:7" x14ac:dyDescent="0.75">
      <c r="A26" s="65" t="s">
        <v>80</v>
      </c>
      <c r="B26" s="65" t="s">
        <v>81</v>
      </c>
      <c r="C26" s="66">
        <f>+C27*C28*C29</f>
        <v>0</v>
      </c>
      <c r="D26" s="66">
        <f>+D27*D28*D29</f>
        <v>0</v>
      </c>
      <c r="E26" s="66">
        <f>+E27*E28*E29</f>
        <v>0</v>
      </c>
      <c r="F26" s="66">
        <f>+F27*F28*F29</f>
        <v>0</v>
      </c>
      <c r="G26" s="66">
        <f>+G27*G28*G29</f>
        <v>0</v>
      </c>
    </row>
    <row r="27" spans="1:7" ht="19.5" customHeight="1" outlineLevel="1" x14ac:dyDescent="0.75">
      <c r="A27" s="67"/>
      <c r="B27" s="69" t="s">
        <v>73</v>
      </c>
      <c r="C27" s="68"/>
      <c r="D27" s="68"/>
      <c r="E27" s="68"/>
      <c r="F27" s="68"/>
      <c r="G27" s="68"/>
    </row>
    <row r="28" spans="1:7" ht="19.5" customHeight="1" outlineLevel="1" x14ac:dyDescent="0.75">
      <c r="A28" s="67"/>
      <c r="B28" s="69" t="s">
        <v>77</v>
      </c>
      <c r="C28" s="68"/>
      <c r="D28" s="68"/>
      <c r="E28" s="68"/>
      <c r="F28" s="68"/>
      <c r="G28" s="68"/>
    </row>
    <row r="29" spans="1:7" ht="19.5" customHeight="1" outlineLevel="1" x14ac:dyDescent="0.75">
      <c r="A29" s="67"/>
      <c r="B29" s="69" t="s">
        <v>74</v>
      </c>
      <c r="C29" s="68"/>
      <c r="D29" s="68"/>
      <c r="E29" s="68"/>
      <c r="F29" s="68"/>
      <c r="G29" s="68"/>
    </row>
    <row r="30" spans="1:7" ht="19.5" customHeight="1" x14ac:dyDescent="0.75">
      <c r="A30" s="65" t="s">
        <v>82</v>
      </c>
      <c r="B30" s="65" t="s">
        <v>83</v>
      </c>
      <c r="C30" s="66">
        <f>+C31*C32*C33</f>
        <v>0</v>
      </c>
      <c r="D30" s="66">
        <f>+D31*D32*D33</f>
        <v>0</v>
      </c>
      <c r="E30" s="66">
        <f>+E31*E32*E33</f>
        <v>0</v>
      </c>
      <c r="F30" s="66">
        <f>+F31*F32*F33</f>
        <v>0</v>
      </c>
      <c r="G30" s="66">
        <f>+G31*G32*G33</f>
        <v>0</v>
      </c>
    </row>
    <row r="31" spans="1:7" ht="19.5" customHeight="1" outlineLevel="1" x14ac:dyDescent="0.75">
      <c r="A31" s="67"/>
      <c r="B31" s="67" t="s">
        <v>73</v>
      </c>
      <c r="C31" s="68"/>
      <c r="D31" s="68"/>
      <c r="E31" s="68"/>
      <c r="F31" s="68"/>
      <c r="G31" s="68"/>
    </row>
    <row r="32" spans="1:7" ht="19.5" customHeight="1" outlineLevel="1" x14ac:dyDescent="0.75">
      <c r="A32" s="67"/>
      <c r="B32" s="46" t="s">
        <v>84</v>
      </c>
      <c r="C32" s="68"/>
      <c r="D32" s="68"/>
      <c r="E32" s="68"/>
      <c r="F32" s="68"/>
      <c r="G32" s="68"/>
    </row>
    <row r="33" spans="1:7" ht="19.5" customHeight="1" outlineLevel="1" x14ac:dyDescent="0.75">
      <c r="A33" s="67"/>
      <c r="B33" s="67" t="s">
        <v>74</v>
      </c>
      <c r="C33" s="68"/>
      <c r="D33" s="68"/>
      <c r="E33" s="68"/>
      <c r="F33" s="68"/>
      <c r="G33" s="68"/>
    </row>
    <row r="34" spans="1:7" ht="19.5" customHeight="1" x14ac:dyDescent="0.75">
      <c r="A34" s="65" t="s">
        <v>85</v>
      </c>
      <c r="B34" s="65" t="s">
        <v>86</v>
      </c>
      <c r="C34" s="66">
        <f>+C35*C36*C37</f>
        <v>0</v>
      </c>
      <c r="D34" s="66">
        <f>+D35*D36*D37</f>
        <v>0</v>
      </c>
      <c r="E34" s="66">
        <f>+E35*E36*E37</f>
        <v>0</v>
      </c>
      <c r="F34" s="66">
        <f>+F35*F36*F37</f>
        <v>0</v>
      </c>
      <c r="G34" s="66">
        <f>+G35*G36*G37</f>
        <v>0</v>
      </c>
    </row>
    <row r="35" spans="1:7" ht="19.5" customHeight="1" outlineLevel="1" x14ac:dyDescent="0.75">
      <c r="A35" s="70"/>
      <c r="B35" s="70" t="s">
        <v>73</v>
      </c>
      <c r="C35" s="71"/>
      <c r="D35" s="71"/>
      <c r="E35" s="71"/>
      <c r="F35" s="71"/>
      <c r="G35" s="71"/>
    </row>
    <row r="36" spans="1:7" ht="19.5" customHeight="1" outlineLevel="1" x14ac:dyDescent="0.75">
      <c r="A36" s="72"/>
      <c r="B36" s="73" t="s">
        <v>87</v>
      </c>
      <c r="C36" s="74"/>
      <c r="D36" s="74"/>
      <c r="E36" s="74"/>
      <c r="F36" s="74"/>
      <c r="G36" s="74"/>
    </row>
    <row r="37" spans="1:7" ht="19.5" customHeight="1" outlineLevel="1" x14ac:dyDescent="0.75">
      <c r="A37" s="67"/>
      <c r="B37" s="67" t="s">
        <v>74</v>
      </c>
      <c r="C37" s="68"/>
      <c r="D37" s="68"/>
      <c r="E37" s="68"/>
      <c r="F37" s="68"/>
      <c r="G37" s="68"/>
    </row>
    <row r="38" spans="1:7" ht="19.5" customHeight="1" x14ac:dyDescent="0.75">
      <c r="A38" s="65" t="s">
        <v>88</v>
      </c>
      <c r="B38" s="65" t="s">
        <v>89</v>
      </c>
      <c r="C38" s="66">
        <f>+C39*C40*C41</f>
        <v>0</v>
      </c>
      <c r="D38" s="66">
        <f>+D39*D40*D41</f>
        <v>0</v>
      </c>
      <c r="E38" s="66">
        <f>+E39*E40*E41</f>
        <v>0</v>
      </c>
      <c r="F38" s="66">
        <f>+F39*F40*F41</f>
        <v>0</v>
      </c>
      <c r="G38" s="66">
        <f>+G39*G40*G41</f>
        <v>0</v>
      </c>
    </row>
    <row r="39" spans="1:7" ht="19.5" customHeight="1" outlineLevel="1" x14ac:dyDescent="0.75">
      <c r="A39" s="67"/>
      <c r="B39" s="67" t="s">
        <v>73</v>
      </c>
      <c r="C39" s="68"/>
      <c r="D39" s="68"/>
      <c r="E39" s="68"/>
      <c r="F39" s="68"/>
      <c r="G39" s="68"/>
    </row>
    <row r="40" spans="1:7" ht="19.5" customHeight="1" outlineLevel="1" x14ac:dyDescent="0.75">
      <c r="A40" s="67"/>
      <c r="B40" s="46" t="s">
        <v>90</v>
      </c>
      <c r="C40" s="68"/>
      <c r="D40" s="68"/>
      <c r="E40" s="68"/>
      <c r="F40" s="68"/>
      <c r="G40" s="68"/>
    </row>
    <row r="41" spans="1:7" ht="19.5" customHeight="1" outlineLevel="1" x14ac:dyDescent="0.75">
      <c r="A41" s="67"/>
      <c r="B41" s="67" t="s">
        <v>74</v>
      </c>
      <c r="C41" s="68"/>
      <c r="D41" s="68"/>
      <c r="E41" s="68"/>
      <c r="F41" s="68"/>
      <c r="G41" s="68"/>
    </row>
    <row r="42" spans="1:7" ht="19.5" customHeight="1" x14ac:dyDescent="0.75">
      <c r="A42" s="62">
        <v>3.2</v>
      </c>
      <c r="B42" s="63" t="s">
        <v>91</v>
      </c>
      <c r="C42" s="75">
        <f>SUM(C43,C46)</f>
        <v>0</v>
      </c>
      <c r="D42" s="75">
        <f>SUM(D43,D46)</f>
        <v>0</v>
      </c>
      <c r="E42" s="75">
        <f>SUM(E43,E46)</f>
        <v>0</v>
      </c>
      <c r="F42" s="75">
        <f>SUM(F43,F46)</f>
        <v>0</v>
      </c>
      <c r="G42" s="75">
        <f>SUM(G43,G46)</f>
        <v>0</v>
      </c>
    </row>
    <row r="43" spans="1:7" ht="19.5" customHeight="1" x14ac:dyDescent="0.75">
      <c r="A43" s="65" t="s">
        <v>92</v>
      </c>
      <c r="B43" s="65" t="s">
        <v>93</v>
      </c>
      <c r="C43" s="66">
        <f>+C44*C45</f>
        <v>0</v>
      </c>
      <c r="D43" s="66">
        <f>+D44*D45</f>
        <v>0</v>
      </c>
      <c r="E43" s="66">
        <f>+E44*E45</f>
        <v>0</v>
      </c>
      <c r="F43" s="66">
        <f>+F44*F45</f>
        <v>0</v>
      </c>
      <c r="G43" s="66">
        <f>+G44*G45</f>
        <v>0</v>
      </c>
    </row>
    <row r="44" spans="1:7" ht="19.5" customHeight="1" outlineLevel="1" x14ac:dyDescent="0.75">
      <c r="A44" s="61"/>
      <c r="B44" s="67" t="s">
        <v>73</v>
      </c>
      <c r="C44" s="68"/>
      <c r="D44" s="68"/>
      <c r="E44" s="68"/>
      <c r="F44" s="68"/>
      <c r="G44" s="68"/>
    </row>
    <row r="45" spans="1:7" ht="19.5" customHeight="1" outlineLevel="1" x14ac:dyDescent="0.75">
      <c r="A45" s="61"/>
      <c r="B45" s="67" t="s">
        <v>74</v>
      </c>
      <c r="C45" s="68"/>
      <c r="D45" s="68"/>
      <c r="E45" s="68"/>
      <c r="F45" s="68"/>
      <c r="G45" s="68"/>
    </row>
    <row r="46" spans="1:7" ht="19.5" customHeight="1" x14ac:dyDescent="0.75">
      <c r="A46" s="65" t="s">
        <v>94</v>
      </c>
      <c r="B46" s="65" t="s">
        <v>95</v>
      </c>
      <c r="C46" s="66">
        <f>+(C47*C48)+(C49*C50)+(C51*C52)</f>
        <v>0</v>
      </c>
      <c r="D46" s="66">
        <f>+(D47*D48)+(D49*D50)+(D51*D52)</f>
        <v>0</v>
      </c>
      <c r="E46" s="66">
        <f>+(E47*E48)+(E49*E50)+(E51*E52)</f>
        <v>0</v>
      </c>
      <c r="F46" s="66">
        <f>+(F47*F48)+(F49*F50)+(F51*F52)</f>
        <v>0</v>
      </c>
      <c r="G46" s="66">
        <f>+(G47*G48)+(G49*G50)+(G51*G52)</f>
        <v>0</v>
      </c>
    </row>
    <row r="47" spans="1:7" ht="19.5" customHeight="1" outlineLevel="1" x14ac:dyDescent="0.75">
      <c r="A47" s="61"/>
      <c r="B47" s="67" t="s">
        <v>96</v>
      </c>
      <c r="C47" s="68"/>
      <c r="D47" s="68"/>
      <c r="E47" s="68"/>
      <c r="F47" s="68"/>
      <c r="G47" s="68"/>
    </row>
    <row r="48" spans="1:7" ht="19.5" customHeight="1" outlineLevel="1" x14ac:dyDescent="0.75">
      <c r="A48" s="61"/>
      <c r="B48" s="67" t="s">
        <v>74</v>
      </c>
      <c r="C48" s="68"/>
      <c r="D48" s="68"/>
      <c r="E48" s="68"/>
      <c r="F48" s="68"/>
      <c r="G48" s="68"/>
    </row>
    <row r="49" spans="1:7" ht="19.5" customHeight="1" outlineLevel="1" x14ac:dyDescent="0.75">
      <c r="A49" s="61"/>
      <c r="B49" s="67" t="s">
        <v>96</v>
      </c>
      <c r="C49" s="68"/>
      <c r="D49" s="68"/>
      <c r="E49" s="68"/>
      <c r="F49" s="68"/>
      <c r="G49" s="68"/>
    </row>
    <row r="50" spans="1:7" ht="19.5" customHeight="1" outlineLevel="1" x14ac:dyDescent="0.75">
      <c r="A50" s="61"/>
      <c r="B50" s="67" t="s">
        <v>74</v>
      </c>
      <c r="C50" s="68"/>
      <c r="D50" s="68"/>
      <c r="E50" s="68"/>
      <c r="F50" s="68"/>
      <c r="G50" s="68"/>
    </row>
    <row r="51" spans="1:7" ht="19.5" customHeight="1" outlineLevel="1" x14ac:dyDescent="0.75">
      <c r="A51" s="61"/>
      <c r="B51" s="67" t="s">
        <v>96</v>
      </c>
      <c r="C51" s="68"/>
      <c r="D51" s="68"/>
      <c r="E51" s="68"/>
      <c r="F51" s="68"/>
      <c r="G51" s="68"/>
    </row>
    <row r="52" spans="1:7" ht="19.5" customHeight="1" outlineLevel="1" x14ac:dyDescent="0.75">
      <c r="A52" s="76"/>
      <c r="B52" s="70" t="s">
        <v>74</v>
      </c>
      <c r="C52" s="71"/>
      <c r="D52" s="71"/>
      <c r="E52" s="71"/>
      <c r="F52" s="71"/>
      <c r="G52" s="71"/>
    </row>
    <row r="53" spans="1:7" ht="19.5" customHeight="1" x14ac:dyDescent="0.75">
      <c r="A53" s="77">
        <v>3.3</v>
      </c>
      <c r="B53" s="78" t="s">
        <v>97</v>
      </c>
      <c r="C53" s="79">
        <f>SUM(C54,C57,C60,C63,C66,C69)</f>
        <v>0</v>
      </c>
      <c r="D53" s="79">
        <f>SUM(D54,D57,D60,D63,D66,D69)</f>
        <v>0</v>
      </c>
      <c r="E53" s="79">
        <f>SUM(E54,E57,E60,E63,E66,E69)</f>
        <v>0</v>
      </c>
      <c r="F53" s="79">
        <f>SUM(F54,F57,F60,F63,F66,F69)</f>
        <v>0</v>
      </c>
      <c r="G53" s="79">
        <f>SUM(G54,G57,G60,G63,G66,G69)</f>
        <v>0</v>
      </c>
    </row>
    <row r="54" spans="1:7" ht="19.5" customHeight="1" x14ac:dyDescent="0.75">
      <c r="A54" s="65" t="s">
        <v>98</v>
      </c>
      <c r="B54" s="80" t="s">
        <v>99</v>
      </c>
      <c r="C54" s="81">
        <f>+C55*C56</f>
        <v>0</v>
      </c>
      <c r="D54" s="81">
        <f>+D55*D56</f>
        <v>0</v>
      </c>
      <c r="E54" s="81">
        <f>+E55*E56</f>
        <v>0</v>
      </c>
      <c r="F54" s="81">
        <f>+F55*F56</f>
        <v>0</v>
      </c>
      <c r="G54" s="81">
        <f>+G55*G56</f>
        <v>0</v>
      </c>
    </row>
    <row r="55" spans="1:7" ht="19.5" customHeight="1" outlineLevel="1" x14ac:dyDescent="0.75">
      <c r="A55" s="67"/>
      <c r="B55" s="82" t="s">
        <v>100</v>
      </c>
      <c r="C55" s="83"/>
      <c r="D55" s="83"/>
      <c r="E55" s="83"/>
      <c r="F55" s="83"/>
      <c r="G55" s="83"/>
    </row>
    <row r="56" spans="1:7" ht="19.5" customHeight="1" outlineLevel="1" x14ac:dyDescent="0.75">
      <c r="A56" s="67"/>
      <c r="B56" s="82" t="s">
        <v>101</v>
      </c>
      <c r="C56" s="83"/>
      <c r="D56" s="83"/>
      <c r="E56" s="83"/>
      <c r="F56" s="83"/>
      <c r="G56" s="83"/>
    </row>
    <row r="57" spans="1:7" ht="19.5" customHeight="1" x14ac:dyDescent="0.75">
      <c r="A57" s="65" t="s">
        <v>102</v>
      </c>
      <c r="B57" s="80" t="s">
        <v>103</v>
      </c>
      <c r="C57" s="81">
        <f>+C58*C59</f>
        <v>0</v>
      </c>
      <c r="D57" s="81">
        <f>+D58*D59</f>
        <v>0</v>
      </c>
      <c r="E57" s="81">
        <f>+E58*E59</f>
        <v>0</v>
      </c>
      <c r="F57" s="81">
        <f>+F58*F59</f>
        <v>0</v>
      </c>
      <c r="G57" s="81">
        <f>+G58*G59</f>
        <v>0</v>
      </c>
    </row>
    <row r="58" spans="1:7" ht="19.5" customHeight="1" outlineLevel="1" x14ac:dyDescent="0.75">
      <c r="A58" s="67"/>
      <c r="B58" s="82" t="s">
        <v>100</v>
      </c>
      <c r="C58" s="83"/>
      <c r="D58" s="83"/>
      <c r="E58" s="83"/>
      <c r="F58" s="83"/>
      <c r="G58" s="83"/>
    </row>
    <row r="59" spans="1:7" ht="19.5" customHeight="1" outlineLevel="1" x14ac:dyDescent="0.75">
      <c r="A59" s="67"/>
      <c r="B59" s="82" t="s">
        <v>101</v>
      </c>
      <c r="C59" s="83"/>
      <c r="D59" s="83"/>
      <c r="E59" s="83"/>
      <c r="F59" s="83"/>
      <c r="G59" s="83"/>
    </row>
    <row r="60" spans="1:7" ht="19.5" customHeight="1" x14ac:dyDescent="0.75">
      <c r="A60" s="65" t="s">
        <v>104</v>
      </c>
      <c r="B60" s="80" t="s">
        <v>105</v>
      </c>
      <c r="C60" s="81">
        <f>+C61*C62</f>
        <v>0</v>
      </c>
      <c r="D60" s="81">
        <f>+D61*D62</f>
        <v>0</v>
      </c>
      <c r="E60" s="81">
        <f>+E61*E62</f>
        <v>0</v>
      </c>
      <c r="F60" s="81">
        <f>+F61*F62</f>
        <v>0</v>
      </c>
      <c r="G60" s="81">
        <f>+G61*G62</f>
        <v>0</v>
      </c>
    </row>
    <row r="61" spans="1:7" ht="19.5" customHeight="1" outlineLevel="1" x14ac:dyDescent="0.75">
      <c r="A61" s="67"/>
      <c r="B61" s="82" t="s">
        <v>100</v>
      </c>
      <c r="C61" s="83"/>
      <c r="D61" s="83"/>
      <c r="E61" s="83"/>
      <c r="F61" s="83"/>
      <c r="G61" s="83"/>
    </row>
    <row r="62" spans="1:7" ht="19.5" customHeight="1" outlineLevel="1" x14ac:dyDescent="0.75">
      <c r="A62" s="67"/>
      <c r="B62" s="82" t="s">
        <v>101</v>
      </c>
      <c r="C62" s="83"/>
      <c r="D62" s="83"/>
      <c r="E62" s="83"/>
      <c r="F62" s="83"/>
      <c r="G62" s="83"/>
    </row>
    <row r="63" spans="1:7" x14ac:dyDescent="0.75">
      <c r="A63" s="65" t="s">
        <v>106</v>
      </c>
      <c r="B63" s="84" t="s">
        <v>107</v>
      </c>
      <c r="C63" s="81">
        <f>+C64*C65</f>
        <v>0</v>
      </c>
      <c r="D63" s="81">
        <f>+D64*D65</f>
        <v>0</v>
      </c>
      <c r="E63" s="81">
        <f>+E64*E65</f>
        <v>0</v>
      </c>
      <c r="F63" s="81">
        <f>+F64*F65</f>
        <v>0</v>
      </c>
      <c r="G63" s="81">
        <f>+G64*G65</f>
        <v>0</v>
      </c>
    </row>
    <row r="64" spans="1:7" ht="19.5" customHeight="1" outlineLevel="1" x14ac:dyDescent="0.75">
      <c r="A64" s="67"/>
      <c r="B64" s="82" t="s">
        <v>100</v>
      </c>
      <c r="C64" s="83"/>
      <c r="D64" s="83"/>
      <c r="E64" s="83"/>
      <c r="F64" s="83"/>
      <c r="G64" s="83"/>
    </row>
    <row r="65" spans="1:7" ht="19.5" customHeight="1" outlineLevel="1" x14ac:dyDescent="0.75">
      <c r="A65" s="67"/>
      <c r="B65" s="82" t="s">
        <v>101</v>
      </c>
      <c r="C65" s="83"/>
      <c r="D65" s="83"/>
      <c r="E65" s="83"/>
      <c r="F65" s="83"/>
      <c r="G65" s="83"/>
    </row>
    <row r="66" spans="1:7" ht="19.5" customHeight="1" x14ac:dyDescent="0.75">
      <c r="A66" s="65" t="s">
        <v>108</v>
      </c>
      <c r="B66" s="80" t="s">
        <v>552</v>
      </c>
      <c r="C66" s="81">
        <f>+C67*C68</f>
        <v>0</v>
      </c>
      <c r="D66" s="81">
        <f>+D67*D68</f>
        <v>0</v>
      </c>
      <c r="E66" s="81">
        <f>+E67*E68</f>
        <v>0</v>
      </c>
      <c r="F66" s="81">
        <f>+F67*F68</f>
        <v>0</v>
      </c>
      <c r="G66" s="81">
        <f>+G67*G68</f>
        <v>0</v>
      </c>
    </row>
    <row r="67" spans="1:7" ht="19.5" customHeight="1" outlineLevel="1" x14ac:dyDescent="0.75">
      <c r="A67" s="67"/>
      <c r="B67" s="82" t="s">
        <v>109</v>
      </c>
      <c r="C67" s="83"/>
      <c r="D67" s="83"/>
      <c r="E67" s="83"/>
      <c r="F67" s="83"/>
      <c r="G67" s="83"/>
    </row>
    <row r="68" spans="1:7" ht="19.5" customHeight="1" outlineLevel="1" x14ac:dyDescent="0.75">
      <c r="A68" s="67"/>
      <c r="B68" s="82" t="s">
        <v>110</v>
      </c>
      <c r="C68" s="83"/>
      <c r="D68" s="83"/>
      <c r="E68" s="83"/>
      <c r="F68" s="83"/>
      <c r="G68" s="83"/>
    </row>
    <row r="69" spans="1:7" ht="19.5" customHeight="1" x14ac:dyDescent="0.75">
      <c r="A69" s="65" t="s">
        <v>111</v>
      </c>
      <c r="B69" s="80" t="s">
        <v>112</v>
      </c>
      <c r="C69" s="81">
        <f>+C70*C71*C72</f>
        <v>0</v>
      </c>
      <c r="D69" s="81">
        <f>+D70*D71*D72</f>
        <v>0</v>
      </c>
      <c r="E69" s="81">
        <f>+E70*E71*E72</f>
        <v>0</v>
      </c>
      <c r="F69" s="81">
        <f>+F70*F71*F72</f>
        <v>0</v>
      </c>
      <c r="G69" s="81">
        <f>+G70*G71*G72</f>
        <v>0</v>
      </c>
    </row>
    <row r="70" spans="1:7" ht="19.5" customHeight="1" outlineLevel="1" x14ac:dyDescent="0.75">
      <c r="A70" s="67"/>
      <c r="B70" s="82" t="s">
        <v>113</v>
      </c>
      <c r="C70" s="83"/>
      <c r="D70" s="83"/>
      <c r="E70" s="83"/>
      <c r="F70" s="83"/>
      <c r="G70" s="83"/>
    </row>
    <row r="71" spans="1:7" ht="19.5" customHeight="1" outlineLevel="1" x14ac:dyDescent="0.75">
      <c r="A71" s="67"/>
      <c r="B71" s="82" t="s">
        <v>114</v>
      </c>
      <c r="C71" s="83"/>
      <c r="D71" s="83"/>
      <c r="E71" s="83"/>
      <c r="F71" s="83"/>
      <c r="G71" s="83"/>
    </row>
    <row r="72" spans="1:7" ht="19.5" customHeight="1" outlineLevel="1" x14ac:dyDescent="0.75">
      <c r="A72" s="67"/>
      <c r="B72" s="82" t="s">
        <v>101</v>
      </c>
      <c r="C72" s="83"/>
      <c r="D72" s="83"/>
      <c r="E72" s="83"/>
      <c r="F72" s="83"/>
      <c r="G72" s="83"/>
    </row>
    <row r="73" spans="1:7" ht="19.5" customHeight="1" x14ac:dyDescent="0.75">
      <c r="A73" s="62">
        <v>3.4</v>
      </c>
      <c r="B73" s="63" t="s">
        <v>115</v>
      </c>
      <c r="C73" s="64">
        <f>SUM(C74,C110,C145,C168,C181,C210)</f>
        <v>0</v>
      </c>
      <c r="D73" s="64">
        <f>SUM(D74,D110,D145,D168,D181,D210)</f>
        <v>0</v>
      </c>
      <c r="E73" s="64">
        <f>SUM(E74,E110,E145,E168,E181,E210)</f>
        <v>0</v>
      </c>
      <c r="F73" s="64">
        <f>SUM(F74,F110,F145,F168,F181,F210)</f>
        <v>0</v>
      </c>
      <c r="G73" s="64">
        <f>SUM(G74,G110,G145,G168,G181,G210)</f>
        <v>0</v>
      </c>
    </row>
    <row r="74" spans="1:7" ht="19.5" customHeight="1" x14ac:dyDescent="0.75">
      <c r="A74" s="65" t="s">
        <v>116</v>
      </c>
      <c r="B74" s="65" t="s">
        <v>117</v>
      </c>
      <c r="C74" s="85">
        <f>SUM(C75,C83,C91,C98,C102,C106)</f>
        <v>0</v>
      </c>
      <c r="D74" s="85">
        <f>SUM(D75,D83,D91,D98,D102,D106)</f>
        <v>0</v>
      </c>
      <c r="E74" s="85">
        <f>SUM(E75,E83,E91,E98,E102,E106)</f>
        <v>0</v>
      </c>
      <c r="F74" s="85">
        <f>SUM(F75,F83,F91,F98,F102,F106)</f>
        <v>0</v>
      </c>
      <c r="G74" s="85">
        <f>SUM(G75,G83,G91,G98,G102,G106)</f>
        <v>0</v>
      </c>
    </row>
    <row r="75" spans="1:7" ht="19.5" customHeight="1" x14ac:dyDescent="0.75">
      <c r="A75" s="86" t="s">
        <v>118</v>
      </c>
      <c r="B75" s="87" t="s">
        <v>119</v>
      </c>
      <c r="C75" s="88">
        <f>+C77+C80</f>
        <v>0</v>
      </c>
      <c r="D75" s="88">
        <f>+D77+D80</f>
        <v>0</v>
      </c>
      <c r="E75" s="88">
        <f>+E77+E80</f>
        <v>0</v>
      </c>
      <c r="F75" s="88">
        <f>+F77+F80</f>
        <v>0</v>
      </c>
      <c r="G75" s="88">
        <f>+G77+G80</f>
        <v>0</v>
      </c>
    </row>
    <row r="76" spans="1:7" ht="19.5" customHeight="1" outlineLevel="1" x14ac:dyDescent="0.75">
      <c r="A76" s="67"/>
      <c r="B76" s="89" t="s">
        <v>120</v>
      </c>
      <c r="C76" s="90"/>
      <c r="D76" s="90"/>
      <c r="E76" s="90"/>
      <c r="F76" s="90"/>
      <c r="G76" s="90"/>
    </row>
    <row r="77" spans="1:7" ht="22.5" customHeight="1" outlineLevel="1" x14ac:dyDescent="0.75">
      <c r="A77" s="67"/>
      <c r="B77" s="91" t="s">
        <v>121</v>
      </c>
      <c r="C77" s="90">
        <f>+C78*C79</f>
        <v>0</v>
      </c>
      <c r="D77" s="90">
        <f>+D78*D79</f>
        <v>0</v>
      </c>
      <c r="E77" s="90">
        <f>+E78*E79</f>
        <v>0</v>
      </c>
      <c r="F77" s="90">
        <f>+F78*F79</f>
        <v>0</v>
      </c>
      <c r="G77" s="90">
        <f>+G78*G79</f>
        <v>0</v>
      </c>
    </row>
    <row r="78" spans="1:7" ht="23.25" customHeight="1" outlineLevel="1" x14ac:dyDescent="0.75">
      <c r="A78" s="67"/>
      <c r="B78" s="91" t="s">
        <v>122</v>
      </c>
      <c r="C78" s="90"/>
      <c r="D78" s="90"/>
      <c r="E78" s="90"/>
      <c r="F78" s="90"/>
      <c r="G78" s="90"/>
    </row>
    <row r="79" spans="1:7" ht="19.5" customHeight="1" outlineLevel="1" x14ac:dyDescent="0.75">
      <c r="A79" s="67"/>
      <c r="B79" s="91" t="s">
        <v>77</v>
      </c>
      <c r="C79" s="90"/>
      <c r="D79" s="90"/>
      <c r="E79" s="90"/>
      <c r="F79" s="90"/>
      <c r="G79" s="90"/>
    </row>
    <row r="80" spans="1:7" ht="22.5" customHeight="1" outlineLevel="1" x14ac:dyDescent="0.75">
      <c r="A80" s="67"/>
      <c r="B80" s="91" t="s">
        <v>123</v>
      </c>
      <c r="C80" s="90">
        <f>+C81*C82</f>
        <v>0</v>
      </c>
      <c r="D80" s="90">
        <f>+D81*D82</f>
        <v>0</v>
      </c>
      <c r="E80" s="90">
        <f>+E81*E82</f>
        <v>0</v>
      </c>
      <c r="F80" s="90">
        <f>+F81*F82</f>
        <v>0</v>
      </c>
      <c r="G80" s="90">
        <f>+G81*G82</f>
        <v>0</v>
      </c>
    </row>
    <row r="81" spans="1:7" ht="19.5" customHeight="1" outlineLevel="1" x14ac:dyDescent="0.75">
      <c r="A81" s="67"/>
      <c r="B81" s="92" t="s">
        <v>124</v>
      </c>
      <c r="C81" s="90"/>
      <c r="D81" s="90"/>
      <c r="E81" s="90"/>
      <c r="F81" s="90"/>
      <c r="G81" s="90"/>
    </row>
    <row r="82" spans="1:7" ht="19.5" customHeight="1" outlineLevel="1" x14ac:dyDescent="0.75">
      <c r="A82" s="70"/>
      <c r="B82" s="93" t="s">
        <v>110</v>
      </c>
      <c r="C82" s="94"/>
      <c r="D82" s="94"/>
      <c r="E82" s="94"/>
      <c r="F82" s="94"/>
      <c r="G82" s="94"/>
    </row>
    <row r="83" spans="1:7" ht="19.5" customHeight="1" x14ac:dyDescent="0.75">
      <c r="A83" s="95" t="s">
        <v>125</v>
      </c>
      <c r="B83" s="96" t="s">
        <v>126</v>
      </c>
      <c r="C83" s="97">
        <f>+C85+C88</f>
        <v>0</v>
      </c>
      <c r="D83" s="97">
        <f>+D85+D88</f>
        <v>0</v>
      </c>
      <c r="E83" s="97">
        <f>+E85+E88</f>
        <v>0</v>
      </c>
      <c r="F83" s="97">
        <f>+F85+F88</f>
        <v>0</v>
      </c>
      <c r="G83" s="97">
        <f>+G85+G88</f>
        <v>0</v>
      </c>
    </row>
    <row r="84" spans="1:7" ht="19.5" customHeight="1" outlineLevel="1" x14ac:dyDescent="0.75">
      <c r="A84" s="67"/>
      <c r="B84" s="89" t="s">
        <v>120</v>
      </c>
      <c r="C84" s="90"/>
      <c r="D84" s="90"/>
      <c r="E84" s="90"/>
      <c r="F84" s="90"/>
      <c r="G84" s="90"/>
    </row>
    <row r="85" spans="1:7" ht="22.5" customHeight="1" outlineLevel="1" x14ac:dyDescent="0.75">
      <c r="A85" s="67"/>
      <c r="B85" s="91" t="s">
        <v>121</v>
      </c>
      <c r="C85" s="90">
        <f>+C86*C87</f>
        <v>0</v>
      </c>
      <c r="D85" s="90">
        <f>+D86*D87</f>
        <v>0</v>
      </c>
      <c r="E85" s="90">
        <f>+E86*E87</f>
        <v>0</v>
      </c>
      <c r="F85" s="90">
        <f>+F86*F87</f>
        <v>0</v>
      </c>
      <c r="G85" s="90">
        <f>+G86*G87</f>
        <v>0</v>
      </c>
    </row>
    <row r="86" spans="1:7" ht="19.5" customHeight="1" outlineLevel="1" x14ac:dyDescent="0.75">
      <c r="A86" s="67"/>
      <c r="B86" s="98" t="s">
        <v>127</v>
      </c>
      <c r="C86" s="90"/>
      <c r="D86" s="90"/>
      <c r="E86" s="90"/>
      <c r="F86" s="90"/>
      <c r="G86" s="90"/>
    </row>
    <row r="87" spans="1:7" ht="19.5" customHeight="1" outlineLevel="1" x14ac:dyDescent="0.75">
      <c r="A87" s="67"/>
      <c r="B87" s="91" t="s">
        <v>110</v>
      </c>
      <c r="C87" s="90"/>
      <c r="D87" s="90"/>
      <c r="E87" s="90"/>
      <c r="F87" s="90"/>
      <c r="G87" s="90"/>
    </row>
    <row r="88" spans="1:7" ht="23.25" customHeight="1" outlineLevel="1" x14ac:dyDescent="0.75">
      <c r="A88" s="67"/>
      <c r="B88" s="91" t="s">
        <v>128</v>
      </c>
      <c r="C88" s="90">
        <f>+C89*C90</f>
        <v>0</v>
      </c>
      <c r="D88" s="90">
        <f>+D89*D90</f>
        <v>0</v>
      </c>
      <c r="E88" s="90">
        <f>+E89*E90</f>
        <v>0</v>
      </c>
      <c r="F88" s="90">
        <f>+F89*F90</f>
        <v>0</v>
      </c>
      <c r="G88" s="90">
        <f>+G89*G90</f>
        <v>0</v>
      </c>
    </row>
    <row r="89" spans="1:7" ht="19.5" customHeight="1" outlineLevel="1" x14ac:dyDescent="0.75">
      <c r="A89" s="67"/>
      <c r="B89" s="92" t="s">
        <v>129</v>
      </c>
      <c r="C89" s="90"/>
      <c r="D89" s="90"/>
      <c r="E89" s="90"/>
      <c r="F89" s="90"/>
      <c r="G89" s="90"/>
    </row>
    <row r="90" spans="1:7" ht="19.5" customHeight="1" outlineLevel="1" x14ac:dyDescent="0.75">
      <c r="A90" s="67"/>
      <c r="B90" s="91" t="s">
        <v>130</v>
      </c>
      <c r="C90" s="90"/>
      <c r="D90" s="90"/>
      <c r="E90" s="90"/>
      <c r="F90" s="90"/>
      <c r="G90" s="90"/>
    </row>
    <row r="91" spans="1:7" ht="19.5" customHeight="1" x14ac:dyDescent="0.75">
      <c r="A91" s="86" t="s">
        <v>131</v>
      </c>
      <c r="B91" s="87" t="s">
        <v>132</v>
      </c>
      <c r="C91" s="88">
        <f>+(C93*C94*C95)+(C96*C97)</f>
        <v>0</v>
      </c>
      <c r="D91" s="88">
        <f>+(D93*D94*D95)+(D96*D97)</f>
        <v>0</v>
      </c>
      <c r="E91" s="88">
        <f>+(E93*E94*E95)+(E96*E97)</f>
        <v>0</v>
      </c>
      <c r="F91" s="88">
        <f>+(F93*F94*F95)+(F96*F97)</f>
        <v>0</v>
      </c>
      <c r="G91" s="88">
        <f>+(G93*G94*G95)+(G96*G97)</f>
        <v>0</v>
      </c>
    </row>
    <row r="92" spans="1:7" ht="19.5" customHeight="1" outlineLevel="1" x14ac:dyDescent="0.75">
      <c r="A92" s="67"/>
      <c r="B92" s="89" t="s">
        <v>120</v>
      </c>
      <c r="C92" s="90"/>
      <c r="D92" s="90"/>
      <c r="E92" s="90"/>
      <c r="F92" s="90"/>
      <c r="G92" s="90"/>
    </row>
    <row r="93" spans="1:7" ht="19.5" customHeight="1" outlineLevel="1" x14ac:dyDescent="0.75">
      <c r="A93" s="67"/>
      <c r="B93" s="91" t="s">
        <v>133</v>
      </c>
      <c r="C93" s="90"/>
      <c r="D93" s="90"/>
      <c r="E93" s="90"/>
      <c r="F93" s="90"/>
      <c r="G93" s="90"/>
    </row>
    <row r="94" spans="1:7" ht="19.5" customHeight="1" outlineLevel="1" x14ac:dyDescent="0.75">
      <c r="A94" s="67"/>
      <c r="B94" s="91" t="s">
        <v>134</v>
      </c>
      <c r="C94" s="90"/>
      <c r="D94" s="90"/>
      <c r="E94" s="90"/>
      <c r="F94" s="90"/>
      <c r="G94" s="90"/>
    </row>
    <row r="95" spans="1:7" ht="19.5" customHeight="1" outlineLevel="1" x14ac:dyDescent="0.75">
      <c r="A95" s="67"/>
      <c r="B95" s="91" t="s">
        <v>135</v>
      </c>
      <c r="C95" s="90"/>
      <c r="D95" s="90"/>
      <c r="E95" s="90"/>
      <c r="F95" s="90"/>
      <c r="G95" s="90"/>
    </row>
    <row r="96" spans="1:7" ht="19.5" customHeight="1" outlineLevel="1" x14ac:dyDescent="0.75">
      <c r="A96" s="67"/>
      <c r="B96" s="91" t="s">
        <v>136</v>
      </c>
      <c r="C96" s="90"/>
      <c r="D96" s="90"/>
      <c r="E96" s="90"/>
      <c r="F96" s="90"/>
      <c r="G96" s="90"/>
    </row>
    <row r="97" spans="1:7" ht="19.5" customHeight="1" outlineLevel="1" x14ac:dyDescent="0.75">
      <c r="A97" s="67"/>
      <c r="B97" s="91" t="s">
        <v>137</v>
      </c>
      <c r="C97" s="90"/>
      <c r="D97" s="90"/>
      <c r="E97" s="90"/>
      <c r="F97" s="90"/>
      <c r="G97" s="90"/>
    </row>
    <row r="98" spans="1:7" ht="19.5" customHeight="1" x14ac:dyDescent="0.75">
      <c r="A98" s="86" t="s">
        <v>138</v>
      </c>
      <c r="B98" s="87" t="s">
        <v>139</v>
      </c>
      <c r="C98" s="88">
        <f>+C99*C100*C101</f>
        <v>0</v>
      </c>
      <c r="D98" s="88">
        <f>+D99*D100*D101</f>
        <v>0</v>
      </c>
      <c r="E98" s="88">
        <f>+E99*E100*E101</f>
        <v>0</v>
      </c>
      <c r="F98" s="88">
        <f>+F99*F100*F101</f>
        <v>0</v>
      </c>
      <c r="G98" s="88">
        <f>+G99*G100*G101</f>
        <v>0</v>
      </c>
    </row>
    <row r="99" spans="1:7" ht="19.5" customHeight="1" outlineLevel="1" x14ac:dyDescent="0.75">
      <c r="A99" s="67"/>
      <c r="B99" s="91" t="s">
        <v>140</v>
      </c>
      <c r="C99" s="90"/>
      <c r="D99" s="90"/>
      <c r="E99" s="90"/>
      <c r="F99" s="90"/>
      <c r="G99" s="90"/>
    </row>
    <row r="100" spans="1:7" ht="19.5" customHeight="1" outlineLevel="1" x14ac:dyDescent="0.75">
      <c r="A100" s="67"/>
      <c r="B100" s="82" t="s">
        <v>101</v>
      </c>
      <c r="C100" s="90"/>
      <c r="D100" s="90"/>
      <c r="E100" s="90"/>
      <c r="F100" s="90"/>
      <c r="G100" s="90"/>
    </row>
    <row r="101" spans="1:7" ht="19.5" customHeight="1" outlineLevel="1" x14ac:dyDescent="0.75">
      <c r="A101" s="67"/>
      <c r="B101" s="82" t="s">
        <v>77</v>
      </c>
      <c r="C101" s="90"/>
      <c r="D101" s="90"/>
      <c r="E101" s="90"/>
      <c r="F101" s="90"/>
      <c r="G101" s="90"/>
    </row>
    <row r="102" spans="1:7" ht="43.5" customHeight="1" x14ac:dyDescent="0.75">
      <c r="A102" s="86" t="s">
        <v>141</v>
      </c>
      <c r="B102" s="87" t="s">
        <v>553</v>
      </c>
      <c r="C102" s="88">
        <f>+C103*C104*C105</f>
        <v>0</v>
      </c>
      <c r="D102" s="88">
        <f>+D103*D104*D105</f>
        <v>0</v>
      </c>
      <c r="E102" s="88">
        <f>+E103*E104*E105</f>
        <v>0</v>
      </c>
      <c r="F102" s="88">
        <f>+F103*F104*F105</f>
        <v>0</v>
      </c>
      <c r="G102" s="88">
        <f>+G103*G104*G105</f>
        <v>0</v>
      </c>
    </row>
    <row r="103" spans="1:7" ht="19.5" customHeight="1" outlineLevel="1" x14ac:dyDescent="0.75">
      <c r="A103" s="67"/>
      <c r="B103" s="91" t="s">
        <v>142</v>
      </c>
      <c r="C103" s="90"/>
      <c r="D103" s="90"/>
      <c r="E103" s="90"/>
      <c r="F103" s="90"/>
      <c r="G103" s="90"/>
    </row>
    <row r="104" spans="1:7" ht="19.5" customHeight="1" outlineLevel="1" x14ac:dyDescent="0.75">
      <c r="A104" s="67"/>
      <c r="B104" s="82" t="s">
        <v>101</v>
      </c>
      <c r="C104" s="90"/>
      <c r="D104" s="90"/>
      <c r="E104" s="90"/>
      <c r="F104" s="90"/>
      <c r="G104" s="90"/>
    </row>
    <row r="105" spans="1:7" ht="19.5" customHeight="1" outlineLevel="1" x14ac:dyDescent="0.75">
      <c r="A105" s="67"/>
      <c r="B105" s="82" t="s">
        <v>77</v>
      </c>
      <c r="C105" s="90"/>
      <c r="D105" s="90"/>
      <c r="E105" s="90"/>
      <c r="F105" s="90"/>
      <c r="G105" s="90"/>
    </row>
    <row r="106" spans="1:7" ht="19.5" customHeight="1" x14ac:dyDescent="0.75">
      <c r="A106" s="99" t="s">
        <v>143</v>
      </c>
      <c r="B106" s="87" t="s">
        <v>144</v>
      </c>
      <c r="C106" s="88">
        <f>+C107*C108*C109</f>
        <v>0</v>
      </c>
      <c r="D106" s="88">
        <f>+D107*D108*D109</f>
        <v>0</v>
      </c>
      <c r="E106" s="88">
        <f>+E107*E108*E109</f>
        <v>0</v>
      </c>
      <c r="F106" s="88">
        <f>+F107*F108*F109</f>
        <v>0</v>
      </c>
      <c r="G106" s="88">
        <f>+G107*G108*G109</f>
        <v>0</v>
      </c>
    </row>
    <row r="107" spans="1:7" ht="19.5" customHeight="1" outlineLevel="1" x14ac:dyDescent="0.75">
      <c r="A107" s="67"/>
      <c r="B107" s="91" t="s">
        <v>145</v>
      </c>
      <c r="C107" s="90"/>
      <c r="D107" s="90"/>
      <c r="E107" s="90"/>
      <c r="F107" s="90"/>
      <c r="G107" s="90"/>
    </row>
    <row r="108" spans="1:7" ht="19.5" customHeight="1" outlineLevel="1" x14ac:dyDescent="0.75">
      <c r="A108" s="67"/>
      <c r="B108" s="82" t="s">
        <v>101</v>
      </c>
      <c r="C108" s="90"/>
      <c r="D108" s="90"/>
      <c r="E108" s="90"/>
      <c r="F108" s="90"/>
      <c r="G108" s="90"/>
    </row>
    <row r="109" spans="1:7" ht="19.5" customHeight="1" outlineLevel="1" x14ac:dyDescent="0.75">
      <c r="A109" s="67"/>
      <c r="B109" s="82" t="s">
        <v>77</v>
      </c>
      <c r="C109" s="90"/>
      <c r="D109" s="90"/>
      <c r="E109" s="90"/>
      <c r="F109" s="90"/>
      <c r="G109" s="90"/>
    </row>
    <row r="110" spans="1:7" ht="19.5" customHeight="1" x14ac:dyDescent="0.75">
      <c r="A110" s="65" t="s">
        <v>146</v>
      </c>
      <c r="B110" s="100" t="s">
        <v>147</v>
      </c>
      <c r="C110" s="101">
        <f>SUM(C111,C119,C127,C133,C137,C141)</f>
        <v>0</v>
      </c>
      <c r="D110" s="101">
        <f>SUM(D111,D119,D127,D133,D137,D141)</f>
        <v>0</v>
      </c>
      <c r="E110" s="101">
        <f>SUM(E111,E119,E127,E133,E137,E141)</f>
        <v>0</v>
      </c>
      <c r="F110" s="101">
        <f>SUM(F111,F119,F127,F133,F137,F141)</f>
        <v>0</v>
      </c>
      <c r="G110" s="101">
        <f>SUM(G111,G119,G127,G133,G137,G141)</f>
        <v>0</v>
      </c>
    </row>
    <row r="111" spans="1:7" ht="19.5" customHeight="1" x14ac:dyDescent="0.75">
      <c r="A111" s="86" t="s">
        <v>148</v>
      </c>
      <c r="B111" s="87" t="s">
        <v>149</v>
      </c>
      <c r="C111" s="88">
        <f>+C113+C116</f>
        <v>0</v>
      </c>
      <c r="D111" s="88">
        <f>+D113+D116</f>
        <v>0</v>
      </c>
      <c r="E111" s="88">
        <f>+E113+E116</f>
        <v>0</v>
      </c>
      <c r="F111" s="88">
        <f>+F113+F116</f>
        <v>0</v>
      </c>
      <c r="G111" s="88">
        <f>+G113+G116</f>
        <v>0</v>
      </c>
    </row>
    <row r="112" spans="1:7" ht="19.5" customHeight="1" outlineLevel="1" x14ac:dyDescent="0.75">
      <c r="A112" s="70"/>
      <c r="B112" s="102" t="s">
        <v>120</v>
      </c>
      <c r="C112" s="94"/>
      <c r="D112" s="94"/>
      <c r="E112" s="94"/>
      <c r="F112" s="94"/>
      <c r="G112" s="94"/>
    </row>
    <row r="113" spans="1:7" outlineLevel="1" x14ac:dyDescent="0.75">
      <c r="A113" s="72"/>
      <c r="B113" s="103" t="s">
        <v>121</v>
      </c>
      <c r="C113" s="104">
        <f>+C114*C115</f>
        <v>0</v>
      </c>
      <c r="D113" s="104">
        <f>+D114*D115</f>
        <v>0</v>
      </c>
      <c r="E113" s="104">
        <f>+E114*E115</f>
        <v>0</v>
      </c>
      <c r="F113" s="104">
        <f>+F114*F115</f>
        <v>0</v>
      </c>
      <c r="G113" s="104">
        <f>+G114*G115</f>
        <v>0</v>
      </c>
    </row>
    <row r="114" spans="1:7" ht="19.5" customHeight="1" outlineLevel="1" x14ac:dyDescent="0.75">
      <c r="A114" s="67"/>
      <c r="B114" s="91" t="s">
        <v>122</v>
      </c>
      <c r="C114" s="90"/>
      <c r="D114" s="90"/>
      <c r="E114" s="90"/>
      <c r="F114" s="90"/>
      <c r="G114" s="90"/>
    </row>
    <row r="115" spans="1:7" ht="19.5" customHeight="1" outlineLevel="1" x14ac:dyDescent="0.75">
      <c r="A115" s="67"/>
      <c r="B115" s="91" t="s">
        <v>77</v>
      </c>
      <c r="C115" s="90"/>
      <c r="D115" s="90"/>
      <c r="E115" s="90"/>
      <c r="F115" s="90"/>
      <c r="G115" s="90"/>
    </row>
    <row r="116" spans="1:7" outlineLevel="1" x14ac:dyDescent="0.75">
      <c r="A116" s="67"/>
      <c r="B116" s="91" t="s">
        <v>123</v>
      </c>
      <c r="C116" s="90">
        <f>+C117*C118</f>
        <v>0</v>
      </c>
      <c r="D116" s="90">
        <f>+D117*D118</f>
        <v>0</v>
      </c>
      <c r="E116" s="90">
        <f>+E117*E118</f>
        <v>0</v>
      </c>
      <c r="F116" s="90">
        <f>+F117*F118</f>
        <v>0</v>
      </c>
      <c r="G116" s="90">
        <f>+G117*G118</f>
        <v>0</v>
      </c>
    </row>
    <row r="117" spans="1:7" ht="19.5" customHeight="1" outlineLevel="1" x14ac:dyDescent="0.75">
      <c r="A117" s="67"/>
      <c r="B117" s="92" t="s">
        <v>124</v>
      </c>
      <c r="C117" s="90"/>
      <c r="D117" s="90"/>
      <c r="E117" s="90"/>
      <c r="F117" s="90"/>
      <c r="G117" s="90"/>
    </row>
    <row r="118" spans="1:7" ht="19.5" customHeight="1" outlineLevel="1" x14ac:dyDescent="0.75">
      <c r="A118" s="67"/>
      <c r="B118" s="91" t="s">
        <v>110</v>
      </c>
      <c r="C118" s="90"/>
      <c r="D118" s="90"/>
      <c r="E118" s="90"/>
      <c r="F118" s="90"/>
      <c r="G118" s="90"/>
    </row>
    <row r="119" spans="1:7" ht="19.5" customHeight="1" x14ac:dyDescent="0.75">
      <c r="A119" s="86" t="s">
        <v>150</v>
      </c>
      <c r="B119" s="87" t="s">
        <v>126</v>
      </c>
      <c r="C119" s="88">
        <f>+C121+C124</f>
        <v>0</v>
      </c>
      <c r="D119" s="88">
        <f>+D121+D124</f>
        <v>0</v>
      </c>
      <c r="E119" s="88">
        <f>+E121+E124</f>
        <v>0</v>
      </c>
      <c r="F119" s="88">
        <f>+F121+F124</f>
        <v>0</v>
      </c>
      <c r="G119" s="88">
        <f>+G121+G124</f>
        <v>0</v>
      </c>
    </row>
    <row r="120" spans="1:7" ht="19.5" customHeight="1" outlineLevel="1" x14ac:dyDescent="0.75">
      <c r="A120" s="67"/>
      <c r="B120" s="89" t="s">
        <v>120</v>
      </c>
      <c r="C120" s="90"/>
      <c r="D120" s="90"/>
      <c r="E120" s="90"/>
      <c r="F120" s="90"/>
      <c r="G120" s="90"/>
    </row>
    <row r="121" spans="1:7" ht="22.5" customHeight="1" outlineLevel="1" x14ac:dyDescent="0.75">
      <c r="A121" s="67"/>
      <c r="B121" s="91" t="s">
        <v>121</v>
      </c>
      <c r="C121" s="90">
        <f>+C122*C123</f>
        <v>0</v>
      </c>
      <c r="D121" s="90">
        <f>+D122*D123</f>
        <v>0</v>
      </c>
      <c r="E121" s="90">
        <f>+E122*E123</f>
        <v>0</v>
      </c>
      <c r="F121" s="90">
        <f>+F122*F123</f>
        <v>0</v>
      </c>
      <c r="G121" s="90">
        <f>+G122*G123</f>
        <v>0</v>
      </c>
    </row>
    <row r="122" spans="1:7" ht="19.5" customHeight="1" outlineLevel="1" x14ac:dyDescent="0.75">
      <c r="A122" s="67"/>
      <c r="B122" s="98" t="s">
        <v>127</v>
      </c>
      <c r="C122" s="90"/>
      <c r="D122" s="90"/>
      <c r="E122" s="90"/>
      <c r="F122" s="90"/>
      <c r="G122" s="90"/>
    </row>
    <row r="123" spans="1:7" ht="19.5" customHeight="1" outlineLevel="1" x14ac:dyDescent="0.75">
      <c r="A123" s="67"/>
      <c r="B123" s="91" t="s">
        <v>110</v>
      </c>
      <c r="C123" s="90"/>
      <c r="D123" s="90"/>
      <c r="E123" s="90"/>
      <c r="F123" s="90"/>
      <c r="G123" s="90"/>
    </row>
    <row r="124" spans="1:7" ht="23.25" customHeight="1" outlineLevel="1" x14ac:dyDescent="0.75">
      <c r="A124" s="67"/>
      <c r="B124" s="91" t="s">
        <v>128</v>
      </c>
      <c r="C124" s="90">
        <f>+C125*C126</f>
        <v>0</v>
      </c>
      <c r="D124" s="90">
        <f>+D125*D126</f>
        <v>0</v>
      </c>
      <c r="E124" s="90">
        <f>+E125*E126</f>
        <v>0</v>
      </c>
      <c r="F124" s="90">
        <f>+F125*F126</f>
        <v>0</v>
      </c>
      <c r="G124" s="90">
        <f>+G125*G126</f>
        <v>0</v>
      </c>
    </row>
    <row r="125" spans="1:7" ht="19.5" customHeight="1" outlineLevel="1" x14ac:dyDescent="0.75">
      <c r="A125" s="67"/>
      <c r="B125" s="92" t="s">
        <v>129</v>
      </c>
      <c r="C125" s="90"/>
      <c r="D125" s="90"/>
      <c r="E125" s="90"/>
      <c r="F125" s="90"/>
      <c r="G125" s="90"/>
    </row>
    <row r="126" spans="1:7" ht="19.5" customHeight="1" outlineLevel="1" x14ac:dyDescent="0.75">
      <c r="A126" s="67"/>
      <c r="B126" s="91" t="s">
        <v>130</v>
      </c>
      <c r="C126" s="90"/>
      <c r="D126" s="90"/>
      <c r="E126" s="90"/>
      <c r="F126" s="90"/>
      <c r="G126" s="90"/>
    </row>
    <row r="127" spans="1:7" ht="19.5" customHeight="1" x14ac:dyDescent="0.75">
      <c r="A127" s="86" t="s">
        <v>151</v>
      </c>
      <c r="B127" s="87" t="s">
        <v>152</v>
      </c>
      <c r="C127" s="88">
        <f>+(C129*C130)+(C131*C132)</f>
        <v>0</v>
      </c>
      <c r="D127" s="88">
        <f>+(D129*D130)+(D131*D132)</f>
        <v>0</v>
      </c>
      <c r="E127" s="88">
        <f>+(E129*E130)+(E131*E132)</f>
        <v>0</v>
      </c>
      <c r="F127" s="88">
        <f>+(F129*F130)+(F131*F132)</f>
        <v>0</v>
      </c>
      <c r="G127" s="88">
        <f>+(G129*G130)+(G131*G132)</f>
        <v>0</v>
      </c>
    </row>
    <row r="128" spans="1:7" ht="19.5" customHeight="1" outlineLevel="1" x14ac:dyDescent="0.75">
      <c r="A128" s="67"/>
      <c r="B128" s="89" t="s">
        <v>120</v>
      </c>
      <c r="C128" s="90"/>
      <c r="D128" s="90"/>
      <c r="E128" s="90"/>
      <c r="F128" s="90"/>
      <c r="G128" s="90"/>
    </row>
    <row r="129" spans="1:7" ht="19.5" customHeight="1" outlineLevel="1" x14ac:dyDescent="0.75">
      <c r="A129" s="67"/>
      <c r="B129" s="91" t="s">
        <v>153</v>
      </c>
      <c r="C129" s="90"/>
      <c r="D129" s="90"/>
      <c r="E129" s="90"/>
      <c r="F129" s="90"/>
      <c r="G129" s="90"/>
    </row>
    <row r="130" spans="1:7" ht="19.5" customHeight="1" outlineLevel="1" x14ac:dyDescent="0.75">
      <c r="A130" s="67"/>
      <c r="B130" s="91" t="s">
        <v>154</v>
      </c>
      <c r="C130" s="90"/>
      <c r="D130" s="90"/>
      <c r="E130" s="90"/>
      <c r="F130" s="90"/>
      <c r="G130" s="90"/>
    </row>
    <row r="131" spans="1:7" ht="19.5" customHeight="1" outlineLevel="1" x14ac:dyDescent="0.75">
      <c r="A131" s="67"/>
      <c r="B131" s="91" t="s">
        <v>136</v>
      </c>
      <c r="C131" s="90"/>
      <c r="D131" s="90"/>
      <c r="E131" s="90"/>
      <c r="F131" s="90"/>
      <c r="G131" s="90"/>
    </row>
    <row r="132" spans="1:7" ht="19.5" customHeight="1" outlineLevel="1" x14ac:dyDescent="0.75">
      <c r="A132" s="67"/>
      <c r="B132" s="105" t="s">
        <v>155</v>
      </c>
      <c r="C132" s="90"/>
      <c r="D132" s="90"/>
      <c r="E132" s="90"/>
      <c r="F132" s="90"/>
      <c r="G132" s="90"/>
    </row>
    <row r="133" spans="1:7" s="106" customFormat="1" ht="19.5" customHeight="1" x14ac:dyDescent="0.75">
      <c r="A133" s="86" t="s">
        <v>156</v>
      </c>
      <c r="B133" s="87" t="s">
        <v>139</v>
      </c>
      <c r="C133" s="88">
        <f>+C134*C135*C136</f>
        <v>0</v>
      </c>
      <c r="D133" s="88">
        <f>+D134*D135*D136</f>
        <v>0</v>
      </c>
      <c r="E133" s="88">
        <f>+E134*E135*E136</f>
        <v>0</v>
      </c>
      <c r="F133" s="88">
        <f>+F134*F135*F136</f>
        <v>0</v>
      </c>
      <c r="G133" s="88">
        <f>+G134*G135*G136</f>
        <v>0</v>
      </c>
    </row>
    <row r="134" spans="1:7" s="106" customFormat="1" ht="19.5" customHeight="1" outlineLevel="1" x14ac:dyDescent="0.75">
      <c r="A134" s="69"/>
      <c r="B134" s="107" t="s">
        <v>140</v>
      </c>
      <c r="C134" s="108"/>
      <c r="D134" s="108"/>
      <c r="E134" s="108"/>
      <c r="F134" s="108"/>
      <c r="G134" s="108"/>
    </row>
    <row r="135" spans="1:7" s="106" customFormat="1" ht="19.5" customHeight="1" outlineLevel="1" x14ac:dyDescent="0.75">
      <c r="A135" s="69"/>
      <c r="B135" s="107" t="s">
        <v>101</v>
      </c>
      <c r="C135" s="108"/>
      <c r="D135" s="108"/>
      <c r="E135" s="108"/>
      <c r="F135" s="108"/>
      <c r="G135" s="108"/>
    </row>
    <row r="136" spans="1:7" s="106" customFormat="1" ht="19.5" customHeight="1" outlineLevel="1" x14ac:dyDescent="0.75">
      <c r="A136" s="69"/>
      <c r="B136" s="107" t="s">
        <v>77</v>
      </c>
      <c r="C136" s="108"/>
      <c r="D136" s="108"/>
      <c r="E136" s="108"/>
      <c r="F136" s="108"/>
      <c r="G136" s="108"/>
    </row>
    <row r="137" spans="1:7" ht="41.5" customHeight="1" x14ac:dyDescent="0.75">
      <c r="A137" s="86" t="s">
        <v>157</v>
      </c>
      <c r="B137" s="87" t="s">
        <v>554</v>
      </c>
      <c r="C137" s="88">
        <f>+C138*C139*C140</f>
        <v>0</v>
      </c>
      <c r="D137" s="88">
        <f>+D138*D139*D140</f>
        <v>0</v>
      </c>
      <c r="E137" s="88">
        <f>+E138*E139*E140</f>
        <v>0</v>
      </c>
      <c r="F137" s="88">
        <f>+F138*F139*F140</f>
        <v>0</v>
      </c>
      <c r="G137" s="88">
        <f>+G138*G139*G140</f>
        <v>0</v>
      </c>
    </row>
    <row r="138" spans="1:7" ht="19.5" customHeight="1" outlineLevel="1" x14ac:dyDescent="0.75">
      <c r="A138" s="67"/>
      <c r="B138" s="91" t="s">
        <v>142</v>
      </c>
      <c r="C138" s="90"/>
      <c r="D138" s="90"/>
      <c r="E138" s="90"/>
      <c r="F138" s="90"/>
      <c r="G138" s="90"/>
    </row>
    <row r="139" spans="1:7" s="106" customFormat="1" ht="19.5" customHeight="1" outlineLevel="1" x14ac:dyDescent="0.75">
      <c r="A139" s="69"/>
      <c r="B139" s="107" t="s">
        <v>101</v>
      </c>
      <c r="C139" s="108"/>
      <c r="D139" s="108"/>
      <c r="E139" s="108"/>
      <c r="F139" s="108"/>
      <c r="G139" s="108"/>
    </row>
    <row r="140" spans="1:7" ht="19.5" customHeight="1" outlineLevel="1" x14ac:dyDescent="0.75">
      <c r="A140" s="67"/>
      <c r="B140" s="91" t="s">
        <v>77</v>
      </c>
      <c r="C140" s="90"/>
      <c r="D140" s="90"/>
      <c r="E140" s="90"/>
      <c r="F140" s="90"/>
      <c r="G140" s="90"/>
    </row>
    <row r="141" spans="1:7" ht="19.5" customHeight="1" x14ac:dyDescent="0.75">
      <c r="A141" s="86" t="s">
        <v>158</v>
      </c>
      <c r="B141" s="87" t="s">
        <v>159</v>
      </c>
      <c r="C141" s="88">
        <f>+C142*C143*C144</f>
        <v>0</v>
      </c>
      <c r="D141" s="88">
        <f>+D142*D143*D144</f>
        <v>0</v>
      </c>
      <c r="E141" s="88">
        <f>+E142*E143*E144</f>
        <v>0</v>
      </c>
      <c r="F141" s="88">
        <f>+F142*F143*F144</f>
        <v>0</v>
      </c>
      <c r="G141" s="88">
        <f>+G142*G143*G144</f>
        <v>0</v>
      </c>
    </row>
    <row r="142" spans="1:7" ht="19.5" customHeight="1" outlineLevel="1" x14ac:dyDescent="0.75">
      <c r="A142" s="70"/>
      <c r="B142" s="93" t="s">
        <v>145</v>
      </c>
      <c r="C142" s="94"/>
      <c r="D142" s="94"/>
      <c r="E142" s="94"/>
      <c r="F142" s="94"/>
      <c r="G142" s="94"/>
    </row>
    <row r="143" spans="1:7" s="106" customFormat="1" ht="19.5" customHeight="1" outlineLevel="1" x14ac:dyDescent="0.75">
      <c r="A143" s="109"/>
      <c r="B143" s="110" t="s">
        <v>101</v>
      </c>
      <c r="C143" s="111"/>
      <c r="D143" s="111"/>
      <c r="E143" s="111"/>
      <c r="F143" s="111"/>
      <c r="G143" s="111"/>
    </row>
    <row r="144" spans="1:7" ht="19.5" customHeight="1" outlineLevel="1" x14ac:dyDescent="0.75">
      <c r="A144" s="67"/>
      <c r="B144" s="91" t="s">
        <v>77</v>
      </c>
      <c r="C144" s="90"/>
      <c r="D144" s="90"/>
      <c r="E144" s="90"/>
      <c r="F144" s="90"/>
      <c r="G144" s="90"/>
    </row>
    <row r="145" spans="1:7" ht="19.5" customHeight="1" x14ac:dyDescent="0.75">
      <c r="A145" s="65" t="s">
        <v>160</v>
      </c>
      <c r="B145" s="100" t="s">
        <v>161</v>
      </c>
      <c r="C145" s="101">
        <f>SUM(C146,C154,C162)</f>
        <v>0</v>
      </c>
      <c r="D145" s="101">
        <f>SUM(D146,D154,D162)</f>
        <v>0</v>
      </c>
      <c r="E145" s="101">
        <f>SUM(E146,E154,E162)</f>
        <v>0</v>
      </c>
      <c r="F145" s="101">
        <f>SUM(F146,F154,F162)</f>
        <v>0</v>
      </c>
      <c r="G145" s="101">
        <f>SUM(G146,G154,G162)</f>
        <v>0</v>
      </c>
    </row>
    <row r="146" spans="1:7" ht="19.5" customHeight="1" x14ac:dyDescent="0.75">
      <c r="A146" s="86" t="s">
        <v>162</v>
      </c>
      <c r="B146" s="87" t="s">
        <v>149</v>
      </c>
      <c r="C146" s="88">
        <f>+C148+C151</f>
        <v>0</v>
      </c>
      <c r="D146" s="88">
        <f>+D148+D151</f>
        <v>0</v>
      </c>
      <c r="E146" s="88">
        <f>+E148+E151</f>
        <v>0</v>
      </c>
      <c r="F146" s="88">
        <f>+F148+F151</f>
        <v>0</v>
      </c>
      <c r="G146" s="88">
        <f>+G148+G151</f>
        <v>0</v>
      </c>
    </row>
    <row r="147" spans="1:7" ht="19.5" customHeight="1" outlineLevel="1" x14ac:dyDescent="0.75">
      <c r="A147" s="67"/>
      <c r="B147" s="89" t="s">
        <v>120</v>
      </c>
      <c r="C147" s="90"/>
      <c r="D147" s="90"/>
      <c r="E147" s="90"/>
      <c r="F147" s="90"/>
      <c r="G147" s="90"/>
    </row>
    <row r="148" spans="1:7" outlineLevel="1" x14ac:dyDescent="0.75">
      <c r="A148" s="67"/>
      <c r="B148" s="91" t="s">
        <v>121</v>
      </c>
      <c r="C148" s="90">
        <f>+C149*C150</f>
        <v>0</v>
      </c>
      <c r="D148" s="90">
        <f>+D149*D150</f>
        <v>0</v>
      </c>
      <c r="E148" s="90">
        <f>+E149*E150</f>
        <v>0</v>
      </c>
      <c r="F148" s="90">
        <f>+F149*F150</f>
        <v>0</v>
      </c>
      <c r="G148" s="90">
        <f>+G149*G150</f>
        <v>0</v>
      </c>
    </row>
    <row r="149" spans="1:7" ht="19.5" customHeight="1" outlineLevel="1" x14ac:dyDescent="0.75">
      <c r="A149" s="67"/>
      <c r="B149" s="91" t="s">
        <v>122</v>
      </c>
      <c r="C149" s="90"/>
      <c r="D149" s="90"/>
      <c r="E149" s="90"/>
      <c r="F149" s="90"/>
      <c r="G149" s="90"/>
    </row>
    <row r="150" spans="1:7" ht="19.5" customHeight="1" outlineLevel="1" x14ac:dyDescent="0.75">
      <c r="A150" s="67"/>
      <c r="B150" s="91" t="s">
        <v>77</v>
      </c>
      <c r="C150" s="90"/>
      <c r="D150" s="90"/>
      <c r="E150" s="90"/>
      <c r="F150" s="90"/>
      <c r="G150" s="90"/>
    </row>
    <row r="151" spans="1:7" outlineLevel="1" x14ac:dyDescent="0.75">
      <c r="A151" s="67"/>
      <c r="B151" s="91" t="s">
        <v>123</v>
      </c>
      <c r="C151" s="90">
        <f>+C152*C153</f>
        <v>0</v>
      </c>
      <c r="D151" s="90">
        <f>+D152*D153</f>
        <v>0</v>
      </c>
      <c r="E151" s="90">
        <f>+E152*E153</f>
        <v>0</v>
      </c>
      <c r="F151" s="90">
        <f>+F152*F153</f>
        <v>0</v>
      </c>
      <c r="G151" s="90">
        <f>+G152*G153</f>
        <v>0</v>
      </c>
    </row>
    <row r="152" spans="1:7" ht="19.5" customHeight="1" outlineLevel="1" x14ac:dyDescent="0.75">
      <c r="A152" s="67"/>
      <c r="B152" s="92" t="s">
        <v>124</v>
      </c>
      <c r="C152" s="90"/>
      <c r="D152" s="90"/>
      <c r="E152" s="90"/>
      <c r="F152" s="90"/>
      <c r="G152" s="90"/>
    </row>
    <row r="153" spans="1:7" ht="19.5" customHeight="1" outlineLevel="1" x14ac:dyDescent="0.75">
      <c r="A153" s="67"/>
      <c r="B153" s="91" t="s">
        <v>110</v>
      </c>
      <c r="C153" s="90"/>
      <c r="D153" s="90"/>
      <c r="E153" s="90"/>
      <c r="F153" s="90"/>
      <c r="G153" s="90"/>
    </row>
    <row r="154" spans="1:7" ht="19.5" customHeight="1" x14ac:dyDescent="0.75">
      <c r="A154" s="86" t="s">
        <v>163</v>
      </c>
      <c r="B154" s="87" t="s">
        <v>126</v>
      </c>
      <c r="C154" s="88">
        <f>+C156+C159</f>
        <v>0</v>
      </c>
      <c r="D154" s="88">
        <f>+D156+D159</f>
        <v>0</v>
      </c>
      <c r="E154" s="88">
        <f>+E156+E159</f>
        <v>0</v>
      </c>
      <c r="F154" s="88">
        <f>+F156+F159</f>
        <v>0</v>
      </c>
      <c r="G154" s="88">
        <f>+G156+G159</f>
        <v>0</v>
      </c>
    </row>
    <row r="155" spans="1:7" ht="19.5" customHeight="1" outlineLevel="1" x14ac:dyDescent="0.75">
      <c r="A155" s="67"/>
      <c r="B155" s="89" t="s">
        <v>120</v>
      </c>
      <c r="C155" s="90"/>
      <c r="D155" s="90"/>
      <c r="E155" s="90"/>
      <c r="F155" s="90"/>
      <c r="G155" s="90"/>
    </row>
    <row r="156" spans="1:7" ht="22.5" customHeight="1" outlineLevel="1" x14ac:dyDescent="0.75">
      <c r="A156" s="67"/>
      <c r="B156" s="91" t="s">
        <v>121</v>
      </c>
      <c r="C156" s="90">
        <f>+C157*C158</f>
        <v>0</v>
      </c>
      <c r="D156" s="90">
        <f>+D157*D158</f>
        <v>0</v>
      </c>
      <c r="E156" s="90">
        <f>+E157*E158</f>
        <v>0</v>
      </c>
      <c r="F156" s="90">
        <f>+F157*F158</f>
        <v>0</v>
      </c>
      <c r="G156" s="90">
        <f>+G157*G158</f>
        <v>0</v>
      </c>
    </row>
    <row r="157" spans="1:7" ht="19.5" customHeight="1" outlineLevel="1" x14ac:dyDescent="0.75">
      <c r="A157" s="67"/>
      <c r="B157" s="98" t="s">
        <v>127</v>
      </c>
      <c r="C157" s="90"/>
      <c r="D157" s="90"/>
      <c r="E157" s="90"/>
      <c r="F157" s="90"/>
      <c r="G157" s="90"/>
    </row>
    <row r="158" spans="1:7" ht="19.5" customHeight="1" outlineLevel="1" x14ac:dyDescent="0.75">
      <c r="A158" s="67"/>
      <c r="B158" s="91" t="s">
        <v>110</v>
      </c>
      <c r="C158" s="90"/>
      <c r="D158" s="90"/>
      <c r="E158" s="90"/>
      <c r="F158" s="90"/>
      <c r="G158" s="90"/>
    </row>
    <row r="159" spans="1:7" ht="23.25" customHeight="1" outlineLevel="1" x14ac:dyDescent="0.75">
      <c r="A159" s="67"/>
      <c r="B159" s="91" t="s">
        <v>128</v>
      </c>
      <c r="C159" s="90">
        <f>+C160*C161</f>
        <v>0</v>
      </c>
      <c r="D159" s="90">
        <f>+D160*D161</f>
        <v>0</v>
      </c>
      <c r="E159" s="90">
        <f>+E160*E161</f>
        <v>0</v>
      </c>
      <c r="F159" s="90">
        <f>+F160*F161</f>
        <v>0</v>
      </c>
      <c r="G159" s="90">
        <f>+G160*G161</f>
        <v>0</v>
      </c>
    </row>
    <row r="160" spans="1:7" ht="19.5" customHeight="1" outlineLevel="1" x14ac:dyDescent="0.75">
      <c r="A160" s="67"/>
      <c r="B160" s="92" t="s">
        <v>129</v>
      </c>
      <c r="C160" s="90"/>
      <c r="D160" s="90"/>
      <c r="E160" s="90"/>
      <c r="F160" s="90"/>
      <c r="G160" s="90"/>
    </row>
    <row r="161" spans="1:8" ht="19.5" customHeight="1" outlineLevel="1" x14ac:dyDescent="0.75">
      <c r="A161" s="67"/>
      <c r="B161" s="91" t="s">
        <v>130</v>
      </c>
      <c r="C161" s="90"/>
      <c r="D161" s="90"/>
      <c r="E161" s="90"/>
      <c r="F161" s="90"/>
      <c r="G161" s="90"/>
    </row>
    <row r="162" spans="1:8" ht="19.5" customHeight="1" x14ac:dyDescent="0.75">
      <c r="A162" s="86" t="s">
        <v>164</v>
      </c>
      <c r="B162" s="87" t="s">
        <v>161</v>
      </c>
      <c r="C162" s="88">
        <f>+(C164*C165)+(C166*C167)</f>
        <v>0</v>
      </c>
      <c r="D162" s="88">
        <f>+(D164*D165)+(D166*D167)</f>
        <v>0</v>
      </c>
      <c r="E162" s="88">
        <f>+(E164*E165)+(E166*E167)</f>
        <v>0</v>
      </c>
      <c r="F162" s="88">
        <f>+(F164*F165)+(F166*F167)</f>
        <v>0</v>
      </c>
      <c r="G162" s="88">
        <f>+(G164*G165)+(G166*G167)</f>
        <v>0</v>
      </c>
      <c r="H162" s="112"/>
    </row>
    <row r="163" spans="1:8" ht="19.5" customHeight="1" outlineLevel="1" x14ac:dyDescent="0.75">
      <c r="A163" s="67"/>
      <c r="B163" s="89" t="s">
        <v>120</v>
      </c>
      <c r="C163" s="90"/>
      <c r="D163" s="90"/>
      <c r="E163" s="90"/>
      <c r="F163" s="90"/>
      <c r="G163" s="90"/>
      <c r="H163" s="112"/>
    </row>
    <row r="164" spans="1:8" ht="19.5" customHeight="1" outlineLevel="1" x14ac:dyDescent="0.75">
      <c r="A164" s="67"/>
      <c r="B164" s="91" t="s">
        <v>153</v>
      </c>
      <c r="C164" s="90"/>
      <c r="D164" s="90"/>
      <c r="E164" s="90"/>
      <c r="F164" s="90"/>
      <c r="G164" s="90"/>
      <c r="H164" s="112"/>
    </row>
    <row r="165" spans="1:8" ht="19.5" customHeight="1" outlineLevel="1" x14ac:dyDescent="0.75">
      <c r="A165" s="67"/>
      <c r="B165" s="91" t="s">
        <v>165</v>
      </c>
      <c r="C165" s="90"/>
      <c r="D165" s="90"/>
      <c r="E165" s="90"/>
      <c r="F165" s="90"/>
      <c r="G165" s="90"/>
      <c r="H165" s="112"/>
    </row>
    <row r="166" spans="1:8" ht="19.5" customHeight="1" outlineLevel="1" x14ac:dyDescent="0.75">
      <c r="A166" s="67"/>
      <c r="B166" s="91" t="s">
        <v>136</v>
      </c>
      <c r="C166" s="90"/>
      <c r="D166" s="90"/>
      <c r="E166" s="90"/>
      <c r="F166" s="90"/>
      <c r="G166" s="90"/>
      <c r="H166" s="112"/>
    </row>
    <row r="167" spans="1:8" ht="19.5" customHeight="1" outlineLevel="1" x14ac:dyDescent="0.75">
      <c r="A167" s="67"/>
      <c r="B167" s="91" t="s">
        <v>166</v>
      </c>
      <c r="C167" s="90"/>
      <c r="D167" s="90"/>
      <c r="E167" s="90"/>
      <c r="F167" s="90"/>
      <c r="G167" s="90"/>
      <c r="H167" s="112"/>
    </row>
    <row r="168" spans="1:8" ht="19.5" customHeight="1" x14ac:dyDescent="0.75">
      <c r="A168" s="65" t="s">
        <v>167</v>
      </c>
      <c r="B168" s="100" t="s">
        <v>168</v>
      </c>
      <c r="C168" s="101">
        <f>SUM(C169,C172,C175,C178)</f>
        <v>0</v>
      </c>
      <c r="D168" s="101">
        <f>SUM(D169,D172,D175,D178)</f>
        <v>0</v>
      </c>
      <c r="E168" s="101">
        <f>SUM(E169,E172,E175,E178)</f>
        <v>0</v>
      </c>
      <c r="F168" s="101">
        <f>SUM(F169,F172,F175,F178)</f>
        <v>0</v>
      </c>
      <c r="G168" s="101">
        <f>SUM(G169,G172,G175,G178)</f>
        <v>0</v>
      </c>
    </row>
    <row r="169" spans="1:8" ht="19.5" customHeight="1" x14ac:dyDescent="0.75">
      <c r="A169" s="86" t="s">
        <v>169</v>
      </c>
      <c r="B169" s="87" t="s">
        <v>170</v>
      </c>
      <c r="C169" s="88">
        <f>+C170*C171</f>
        <v>0</v>
      </c>
      <c r="D169" s="88">
        <f>+D170*D171</f>
        <v>0</v>
      </c>
      <c r="E169" s="88">
        <f>+E170*E171</f>
        <v>0</v>
      </c>
      <c r="F169" s="88">
        <f>+F170*F171</f>
        <v>0</v>
      </c>
      <c r="G169" s="88">
        <f>+G170*G171</f>
        <v>0</v>
      </c>
    </row>
    <row r="170" spans="1:8" ht="19.5" customHeight="1" outlineLevel="1" x14ac:dyDescent="0.75">
      <c r="A170" s="67"/>
      <c r="B170" s="91" t="s">
        <v>171</v>
      </c>
      <c r="C170" s="90"/>
      <c r="D170" s="90"/>
      <c r="E170" s="90"/>
      <c r="F170" s="90"/>
      <c r="G170" s="90"/>
    </row>
    <row r="171" spans="1:8" ht="19.5" customHeight="1" outlineLevel="1" x14ac:dyDescent="0.75">
      <c r="A171" s="67"/>
      <c r="B171" s="91" t="s">
        <v>172</v>
      </c>
      <c r="C171" s="90"/>
      <c r="D171" s="90"/>
      <c r="E171" s="90"/>
      <c r="F171" s="90"/>
      <c r="G171" s="90"/>
    </row>
    <row r="172" spans="1:8" ht="19.5" customHeight="1" x14ac:dyDescent="0.75">
      <c r="A172" s="113" t="s">
        <v>173</v>
      </c>
      <c r="B172" s="114" t="s">
        <v>174</v>
      </c>
      <c r="C172" s="115">
        <f>+C173*C174</f>
        <v>0</v>
      </c>
      <c r="D172" s="115">
        <f>+D173*D174</f>
        <v>0</v>
      </c>
      <c r="E172" s="115">
        <f>+E173*E174</f>
        <v>0</v>
      </c>
      <c r="F172" s="115">
        <f>+F173*F174</f>
        <v>0</v>
      </c>
      <c r="G172" s="115">
        <f>+G173*G174</f>
        <v>0</v>
      </c>
    </row>
    <row r="173" spans="1:8" ht="19.5" customHeight="1" outlineLevel="1" x14ac:dyDescent="0.75">
      <c r="A173" s="72"/>
      <c r="B173" s="103" t="s">
        <v>171</v>
      </c>
      <c r="C173" s="104"/>
      <c r="D173" s="104"/>
      <c r="E173" s="104"/>
      <c r="F173" s="104"/>
      <c r="G173" s="104"/>
    </row>
    <row r="174" spans="1:8" ht="19.5" customHeight="1" outlineLevel="1" x14ac:dyDescent="0.75">
      <c r="A174" s="67"/>
      <c r="B174" s="91" t="s">
        <v>172</v>
      </c>
      <c r="C174" s="90"/>
      <c r="D174" s="90"/>
      <c r="E174" s="90"/>
      <c r="F174" s="90"/>
      <c r="G174" s="90"/>
    </row>
    <row r="175" spans="1:8" ht="19.5" customHeight="1" x14ac:dyDescent="0.75">
      <c r="A175" s="86" t="s">
        <v>175</v>
      </c>
      <c r="B175" s="87" t="s">
        <v>176</v>
      </c>
      <c r="C175" s="88">
        <f>+C176*C177</f>
        <v>0</v>
      </c>
      <c r="D175" s="88">
        <f>+D176*D177</f>
        <v>0</v>
      </c>
      <c r="E175" s="88">
        <f>+E176*E177</f>
        <v>0</v>
      </c>
      <c r="F175" s="88">
        <f>+F176*F177</f>
        <v>0</v>
      </c>
      <c r="G175" s="88">
        <f>+G176*G177</f>
        <v>0</v>
      </c>
    </row>
    <row r="176" spans="1:8" ht="19.5" customHeight="1" outlineLevel="1" x14ac:dyDescent="0.75">
      <c r="A176" s="67"/>
      <c r="B176" s="91" t="s">
        <v>171</v>
      </c>
      <c r="C176" s="90"/>
      <c r="D176" s="90"/>
      <c r="E176" s="90"/>
      <c r="F176" s="90"/>
      <c r="G176" s="90"/>
    </row>
    <row r="177" spans="1:7" ht="19.5" customHeight="1" outlineLevel="1" x14ac:dyDescent="0.75">
      <c r="A177" s="67"/>
      <c r="B177" s="91" t="s">
        <v>172</v>
      </c>
      <c r="C177" s="90"/>
      <c r="D177" s="90"/>
      <c r="E177" s="90"/>
      <c r="F177" s="90"/>
      <c r="G177" s="90"/>
    </row>
    <row r="178" spans="1:7" ht="19.5" customHeight="1" x14ac:dyDescent="0.75">
      <c r="A178" s="86" t="s">
        <v>177</v>
      </c>
      <c r="B178" s="87" t="s">
        <v>178</v>
      </c>
      <c r="C178" s="88">
        <f>+C179*C180</f>
        <v>0</v>
      </c>
      <c r="D178" s="88">
        <f>+D179*D180</f>
        <v>0</v>
      </c>
      <c r="E178" s="88">
        <f>+E179*E180</f>
        <v>0</v>
      </c>
      <c r="F178" s="88">
        <f>+F179*F180</f>
        <v>0</v>
      </c>
      <c r="G178" s="88">
        <f>+G179*G180</f>
        <v>0</v>
      </c>
    </row>
    <row r="179" spans="1:7" ht="19.5" customHeight="1" outlineLevel="1" x14ac:dyDescent="0.75">
      <c r="A179" s="67"/>
      <c r="B179" s="91" t="s">
        <v>171</v>
      </c>
      <c r="C179" s="90"/>
      <c r="D179" s="90"/>
      <c r="E179" s="90"/>
      <c r="F179" s="90"/>
      <c r="G179" s="90"/>
    </row>
    <row r="180" spans="1:7" ht="19.5" customHeight="1" outlineLevel="1" x14ac:dyDescent="0.75">
      <c r="A180" s="67"/>
      <c r="B180" s="91" t="s">
        <v>172</v>
      </c>
      <c r="C180" s="90"/>
      <c r="D180" s="90"/>
      <c r="E180" s="90"/>
      <c r="F180" s="90"/>
      <c r="G180" s="90"/>
    </row>
    <row r="181" spans="1:7" s="106" customFormat="1" ht="19.5" customHeight="1" x14ac:dyDescent="0.75">
      <c r="A181" s="65" t="s">
        <v>179</v>
      </c>
      <c r="B181" s="100" t="s">
        <v>180</v>
      </c>
      <c r="C181" s="101">
        <f>SUM(C182,C190,C198,C202,C206)</f>
        <v>0</v>
      </c>
      <c r="D181" s="101">
        <f>SUM(D182,D190,D198,D202,D206)</f>
        <v>0</v>
      </c>
      <c r="E181" s="101">
        <f>SUM(E182,E190,E198,E202,E206)</f>
        <v>0</v>
      </c>
      <c r="F181" s="101">
        <f>SUM(F182,F190,F198,F202,F206)</f>
        <v>0</v>
      </c>
      <c r="G181" s="101">
        <f>SUM(G182,G190,G198,G202,G206)</f>
        <v>0</v>
      </c>
    </row>
    <row r="182" spans="1:7" s="106" customFormat="1" ht="19.5" customHeight="1" x14ac:dyDescent="0.75">
      <c r="A182" s="86" t="s">
        <v>181</v>
      </c>
      <c r="B182" s="87" t="s">
        <v>149</v>
      </c>
      <c r="C182" s="88">
        <f>+C184+C187</f>
        <v>0</v>
      </c>
      <c r="D182" s="88">
        <f>+D184+D187</f>
        <v>0</v>
      </c>
      <c r="E182" s="88">
        <f>+E184+E187</f>
        <v>0</v>
      </c>
      <c r="F182" s="88">
        <f>+F184+F187</f>
        <v>0</v>
      </c>
      <c r="G182" s="88">
        <f>+G184+G187</f>
        <v>0</v>
      </c>
    </row>
    <row r="183" spans="1:7" s="106" customFormat="1" ht="19.5" customHeight="1" outlineLevel="1" x14ac:dyDescent="0.75">
      <c r="A183" s="69"/>
      <c r="B183" s="116" t="s">
        <v>120</v>
      </c>
      <c r="C183" s="108"/>
      <c r="D183" s="108"/>
      <c r="E183" s="108"/>
      <c r="F183" s="108"/>
      <c r="G183" s="108"/>
    </row>
    <row r="184" spans="1:7" s="106" customFormat="1" outlineLevel="1" x14ac:dyDescent="0.75">
      <c r="A184" s="69"/>
      <c r="B184" s="107" t="s">
        <v>121</v>
      </c>
      <c r="C184" s="108">
        <f>+C185*C186</f>
        <v>0</v>
      </c>
      <c r="D184" s="108">
        <f>+D185*D186</f>
        <v>0</v>
      </c>
      <c r="E184" s="108">
        <f>+E185*E186</f>
        <v>0</v>
      </c>
      <c r="F184" s="108">
        <f>+F185*F186</f>
        <v>0</v>
      </c>
      <c r="G184" s="108">
        <f>+G185*G186</f>
        <v>0</v>
      </c>
    </row>
    <row r="185" spans="1:7" s="106" customFormat="1" ht="19.5" customHeight="1" outlineLevel="1" x14ac:dyDescent="0.75">
      <c r="A185" s="69"/>
      <c r="B185" s="107" t="s">
        <v>122</v>
      </c>
      <c r="C185" s="108"/>
      <c r="D185" s="108"/>
      <c r="E185" s="108"/>
      <c r="F185" s="108"/>
      <c r="G185" s="108"/>
    </row>
    <row r="186" spans="1:7" s="106" customFormat="1" ht="19.5" customHeight="1" outlineLevel="1" x14ac:dyDescent="0.75">
      <c r="A186" s="69"/>
      <c r="B186" s="107" t="s">
        <v>77</v>
      </c>
      <c r="C186" s="108"/>
      <c r="D186" s="108"/>
      <c r="E186" s="108"/>
      <c r="F186" s="108"/>
      <c r="G186" s="108"/>
    </row>
    <row r="187" spans="1:7" s="106" customFormat="1" outlineLevel="1" x14ac:dyDescent="0.75">
      <c r="A187" s="69"/>
      <c r="B187" s="107" t="s">
        <v>123</v>
      </c>
      <c r="C187" s="108">
        <f>+C188*C189</f>
        <v>0</v>
      </c>
      <c r="D187" s="108">
        <f>+D188*D189</f>
        <v>0</v>
      </c>
      <c r="E187" s="108">
        <f>+E188*E189</f>
        <v>0</v>
      </c>
      <c r="F187" s="108">
        <f>+F188*F189</f>
        <v>0</v>
      </c>
      <c r="G187" s="108">
        <f>+G188*G189</f>
        <v>0</v>
      </c>
    </row>
    <row r="188" spans="1:7" s="106" customFormat="1" ht="19.5" customHeight="1" outlineLevel="1" x14ac:dyDescent="0.75">
      <c r="A188" s="69"/>
      <c r="B188" s="117" t="s">
        <v>124</v>
      </c>
      <c r="C188" s="108"/>
      <c r="D188" s="108"/>
      <c r="E188" s="108"/>
      <c r="F188" s="108"/>
      <c r="G188" s="108"/>
    </row>
    <row r="189" spans="1:7" s="106" customFormat="1" ht="19.5" customHeight="1" outlineLevel="1" x14ac:dyDescent="0.75">
      <c r="A189" s="69"/>
      <c r="B189" s="107" t="s">
        <v>110</v>
      </c>
      <c r="C189" s="108"/>
      <c r="D189" s="108"/>
      <c r="E189" s="108"/>
      <c r="F189" s="108"/>
      <c r="G189" s="108"/>
    </row>
    <row r="190" spans="1:7" s="106" customFormat="1" ht="19.5" customHeight="1" x14ac:dyDescent="0.75">
      <c r="A190" s="86" t="s">
        <v>182</v>
      </c>
      <c r="B190" s="87" t="s">
        <v>126</v>
      </c>
      <c r="C190" s="88">
        <f>+C192+C195</f>
        <v>0</v>
      </c>
      <c r="D190" s="88">
        <f>+D192+D195</f>
        <v>0</v>
      </c>
      <c r="E190" s="88">
        <f>+E192+E195</f>
        <v>0</v>
      </c>
      <c r="F190" s="88">
        <f>+F192+F195</f>
        <v>0</v>
      </c>
      <c r="G190" s="88">
        <f>+G192+G195</f>
        <v>0</v>
      </c>
    </row>
    <row r="191" spans="1:7" ht="19.5" customHeight="1" outlineLevel="1" x14ac:dyDescent="0.75">
      <c r="A191" s="67"/>
      <c r="B191" s="89" t="s">
        <v>120</v>
      </c>
      <c r="C191" s="90"/>
      <c r="D191" s="90"/>
      <c r="E191" s="90"/>
      <c r="F191" s="90"/>
      <c r="G191" s="90"/>
    </row>
    <row r="192" spans="1:7" outlineLevel="1" x14ac:dyDescent="0.75">
      <c r="A192" s="67"/>
      <c r="B192" s="91" t="s">
        <v>121</v>
      </c>
      <c r="C192" s="90">
        <f>+C193*C194</f>
        <v>0</v>
      </c>
      <c r="D192" s="90">
        <f>+D193*D194</f>
        <v>0</v>
      </c>
      <c r="E192" s="90">
        <f>+E193*E194</f>
        <v>0</v>
      </c>
      <c r="F192" s="90">
        <f>+F193*F194</f>
        <v>0</v>
      </c>
      <c r="G192" s="90">
        <f>+G193*G194</f>
        <v>0</v>
      </c>
    </row>
    <row r="193" spans="1:7" ht="19.5" customHeight="1" outlineLevel="1" x14ac:dyDescent="0.75">
      <c r="A193" s="67"/>
      <c r="B193" s="98" t="s">
        <v>127</v>
      </c>
      <c r="C193" s="90"/>
      <c r="D193" s="90"/>
      <c r="E193" s="90"/>
      <c r="F193" s="90"/>
      <c r="G193" s="90"/>
    </row>
    <row r="194" spans="1:7" ht="19.5" customHeight="1" outlineLevel="1" x14ac:dyDescent="0.75">
      <c r="A194" s="67"/>
      <c r="B194" s="91" t="s">
        <v>110</v>
      </c>
      <c r="C194" s="90"/>
      <c r="D194" s="90"/>
      <c r="E194" s="90"/>
      <c r="F194" s="90"/>
      <c r="G194" s="90"/>
    </row>
    <row r="195" spans="1:7" ht="23.25" customHeight="1" outlineLevel="1" x14ac:dyDescent="0.75">
      <c r="A195" s="67"/>
      <c r="B195" s="91" t="s">
        <v>128</v>
      </c>
      <c r="C195" s="90">
        <f>+C196*C197</f>
        <v>0</v>
      </c>
      <c r="D195" s="90">
        <f>+D196*D197</f>
        <v>0</v>
      </c>
      <c r="E195" s="90">
        <f>+E196*E197</f>
        <v>0</v>
      </c>
      <c r="F195" s="90">
        <f>+F196*F197</f>
        <v>0</v>
      </c>
      <c r="G195" s="90">
        <f>+G196*G197</f>
        <v>0</v>
      </c>
    </row>
    <row r="196" spans="1:7" ht="19.5" customHeight="1" outlineLevel="1" x14ac:dyDescent="0.75">
      <c r="A196" s="67"/>
      <c r="B196" s="92" t="s">
        <v>129</v>
      </c>
      <c r="C196" s="90"/>
      <c r="D196" s="90"/>
      <c r="E196" s="90"/>
      <c r="F196" s="90"/>
      <c r="G196" s="90"/>
    </row>
    <row r="197" spans="1:7" ht="19.5" customHeight="1" outlineLevel="1" x14ac:dyDescent="0.75">
      <c r="A197" s="67"/>
      <c r="B197" s="91" t="s">
        <v>130</v>
      </c>
      <c r="C197" s="90"/>
      <c r="D197" s="90"/>
      <c r="E197" s="90"/>
      <c r="F197" s="90"/>
      <c r="G197" s="90"/>
    </row>
    <row r="198" spans="1:7" s="106" customFormat="1" ht="23.25" customHeight="1" x14ac:dyDescent="0.75">
      <c r="A198" s="86" t="s">
        <v>183</v>
      </c>
      <c r="B198" s="87" t="s">
        <v>139</v>
      </c>
      <c r="C198" s="88">
        <f>+C199*C200*C201</f>
        <v>0</v>
      </c>
      <c r="D198" s="88">
        <f>+D199*D200*D201</f>
        <v>0</v>
      </c>
      <c r="E198" s="88">
        <f>+E199*E200*E201</f>
        <v>0</v>
      </c>
      <c r="F198" s="88">
        <f>+F199*F200*F201</f>
        <v>0</v>
      </c>
      <c r="G198" s="88">
        <f>+G199*G200*G201</f>
        <v>0</v>
      </c>
    </row>
    <row r="199" spans="1:7" s="106" customFormat="1" ht="19.5" customHeight="1" outlineLevel="1" x14ac:dyDescent="0.75">
      <c r="A199" s="69"/>
      <c r="B199" s="107" t="s">
        <v>184</v>
      </c>
      <c r="C199" s="108"/>
      <c r="D199" s="108"/>
      <c r="E199" s="108"/>
      <c r="F199" s="108"/>
      <c r="G199" s="108"/>
    </row>
    <row r="200" spans="1:7" s="106" customFormat="1" ht="19.5" customHeight="1" outlineLevel="1" x14ac:dyDescent="0.75">
      <c r="A200" s="69"/>
      <c r="B200" s="107" t="s">
        <v>101</v>
      </c>
      <c r="C200" s="108"/>
      <c r="D200" s="108"/>
      <c r="E200" s="108"/>
      <c r="F200" s="108"/>
      <c r="G200" s="108"/>
    </row>
    <row r="201" spans="1:7" s="106" customFormat="1" ht="19.5" customHeight="1" outlineLevel="1" x14ac:dyDescent="0.75">
      <c r="A201" s="69"/>
      <c r="B201" s="107" t="s">
        <v>77</v>
      </c>
      <c r="C201" s="108"/>
      <c r="D201" s="108"/>
      <c r="E201" s="108"/>
      <c r="F201" s="108"/>
      <c r="G201" s="108"/>
    </row>
    <row r="202" spans="1:7" s="106" customFormat="1" ht="42" customHeight="1" x14ac:dyDescent="0.75">
      <c r="A202" s="95" t="s">
        <v>185</v>
      </c>
      <c r="B202" s="96" t="s">
        <v>555</v>
      </c>
      <c r="C202" s="97">
        <f>+C203*C204*C205</f>
        <v>0</v>
      </c>
      <c r="D202" s="97">
        <f>+D203*D204*D205</f>
        <v>0</v>
      </c>
      <c r="E202" s="97">
        <f>+E203*E204*E205</f>
        <v>0</v>
      </c>
      <c r="F202" s="97">
        <f>+F203*F204*F205</f>
        <v>0</v>
      </c>
      <c r="G202" s="97">
        <f>+G203*G204*G205</f>
        <v>0</v>
      </c>
    </row>
    <row r="203" spans="1:7" s="106" customFormat="1" ht="19.5" customHeight="1" outlineLevel="1" x14ac:dyDescent="0.75">
      <c r="A203" s="69"/>
      <c r="B203" s="107" t="s">
        <v>184</v>
      </c>
      <c r="C203" s="108"/>
      <c r="D203" s="108"/>
      <c r="E203" s="108"/>
      <c r="F203" s="108"/>
      <c r="G203" s="108"/>
    </row>
    <row r="204" spans="1:7" s="106" customFormat="1" ht="19.5" customHeight="1" outlineLevel="1" x14ac:dyDescent="0.75">
      <c r="A204" s="69"/>
      <c r="B204" s="107" t="s">
        <v>101</v>
      </c>
      <c r="C204" s="108"/>
      <c r="D204" s="108"/>
      <c r="E204" s="108"/>
      <c r="F204" s="108"/>
      <c r="G204" s="108"/>
    </row>
    <row r="205" spans="1:7" s="106" customFormat="1" ht="19.5" customHeight="1" outlineLevel="1" x14ac:dyDescent="0.75">
      <c r="A205" s="69"/>
      <c r="B205" s="107" t="s">
        <v>77</v>
      </c>
      <c r="C205" s="108"/>
      <c r="D205" s="108"/>
      <c r="E205" s="108"/>
      <c r="F205" s="108"/>
      <c r="G205" s="108"/>
    </row>
    <row r="206" spans="1:7" s="106" customFormat="1" ht="19.5" customHeight="1" x14ac:dyDescent="0.75">
      <c r="A206" s="86" t="s">
        <v>186</v>
      </c>
      <c r="B206" s="87" t="s">
        <v>144</v>
      </c>
      <c r="C206" s="88">
        <f>+C207*C208*C209</f>
        <v>0</v>
      </c>
      <c r="D206" s="88">
        <f>+D207*D208*D209</f>
        <v>0</v>
      </c>
      <c r="E206" s="88">
        <f>+E207*E208*E209</f>
        <v>0</v>
      </c>
      <c r="F206" s="88">
        <f>+F207*F208*F209</f>
        <v>0</v>
      </c>
      <c r="G206" s="88">
        <f>+G207*G208*G209</f>
        <v>0</v>
      </c>
    </row>
    <row r="207" spans="1:7" s="106" customFormat="1" ht="19.5" customHeight="1" outlineLevel="1" x14ac:dyDescent="0.75">
      <c r="A207" s="69"/>
      <c r="B207" s="107" t="s">
        <v>187</v>
      </c>
      <c r="C207" s="108"/>
      <c r="D207" s="108"/>
      <c r="E207" s="108"/>
      <c r="F207" s="108"/>
      <c r="G207" s="108"/>
    </row>
    <row r="208" spans="1:7" s="106" customFormat="1" ht="19.5" customHeight="1" outlineLevel="1" x14ac:dyDescent="0.75">
      <c r="A208" s="69"/>
      <c r="B208" s="107" t="s">
        <v>101</v>
      </c>
      <c r="C208" s="108"/>
      <c r="D208" s="108"/>
      <c r="E208" s="108"/>
      <c r="F208" s="108"/>
      <c r="G208" s="108"/>
    </row>
    <row r="209" spans="1:7" s="106" customFormat="1" ht="19.5" customHeight="1" outlineLevel="1" x14ac:dyDescent="0.75">
      <c r="A209" s="69"/>
      <c r="B209" s="107" t="s">
        <v>77</v>
      </c>
      <c r="C209" s="108"/>
      <c r="D209" s="108"/>
      <c r="E209" s="108"/>
      <c r="F209" s="108"/>
      <c r="G209" s="108"/>
    </row>
    <row r="210" spans="1:7" ht="19.5" customHeight="1" x14ac:dyDescent="0.75">
      <c r="A210" s="65" t="s">
        <v>188</v>
      </c>
      <c r="B210" s="100" t="s">
        <v>189</v>
      </c>
      <c r="C210" s="101">
        <f>SUM(C211,C234)</f>
        <v>0</v>
      </c>
      <c r="D210" s="101">
        <f>SUM(D211,D234)</f>
        <v>0</v>
      </c>
      <c r="E210" s="101">
        <f>SUM(E211,E234)</f>
        <v>0</v>
      </c>
      <c r="F210" s="101">
        <f>SUM(F211,F234)</f>
        <v>0</v>
      </c>
      <c r="G210" s="101">
        <f>SUM(G211,G234)</f>
        <v>0</v>
      </c>
    </row>
    <row r="211" spans="1:7" ht="19.5" customHeight="1" x14ac:dyDescent="0.75">
      <c r="A211" s="86" t="s">
        <v>190</v>
      </c>
      <c r="B211" s="87" t="s">
        <v>191</v>
      </c>
      <c r="C211" s="88">
        <f>SUM(C212,C215,C219,C223,C227,C230)</f>
        <v>0</v>
      </c>
      <c r="D211" s="88">
        <f>SUM(D212,D215,D219,D223,D227,D230)</f>
        <v>0</v>
      </c>
      <c r="E211" s="88">
        <f>SUM(E212,E215,E219,E223,E227,E230)</f>
        <v>0</v>
      </c>
      <c r="F211" s="88">
        <f>SUM(F212,F215,F219,F223,F227,F230)</f>
        <v>0</v>
      </c>
      <c r="G211" s="88">
        <f>SUM(G212,G215,G219,G223,G227,G230)</f>
        <v>0</v>
      </c>
    </row>
    <row r="212" spans="1:7" ht="19.5" customHeight="1" x14ac:dyDescent="0.75">
      <c r="A212" s="67" t="s">
        <v>192</v>
      </c>
      <c r="B212" s="67" t="s">
        <v>193</v>
      </c>
      <c r="C212" s="90">
        <f>+C213*C214</f>
        <v>0</v>
      </c>
      <c r="D212" s="90">
        <f>+D213*D214</f>
        <v>0</v>
      </c>
      <c r="E212" s="90">
        <f>+E213*E214</f>
        <v>0</v>
      </c>
      <c r="F212" s="90">
        <f>+F213*F214</f>
        <v>0</v>
      </c>
      <c r="G212" s="90">
        <f>+G213*G214</f>
        <v>0</v>
      </c>
    </row>
    <row r="213" spans="1:7" ht="19.5" customHeight="1" outlineLevel="1" x14ac:dyDescent="0.75">
      <c r="A213" s="67"/>
      <c r="B213" s="67" t="s">
        <v>194</v>
      </c>
      <c r="C213" s="90"/>
      <c r="D213" s="90"/>
      <c r="E213" s="90"/>
      <c r="F213" s="90"/>
      <c r="G213" s="90"/>
    </row>
    <row r="214" spans="1:7" ht="19.5" customHeight="1" outlineLevel="1" x14ac:dyDescent="0.75">
      <c r="A214" s="67"/>
      <c r="B214" s="67" t="s">
        <v>195</v>
      </c>
      <c r="C214" s="90"/>
      <c r="D214" s="90"/>
      <c r="E214" s="90"/>
      <c r="F214" s="90"/>
      <c r="G214" s="90"/>
    </row>
    <row r="215" spans="1:7" x14ac:dyDescent="0.75">
      <c r="A215" s="67" t="s">
        <v>196</v>
      </c>
      <c r="B215" s="67" t="s">
        <v>197</v>
      </c>
      <c r="C215" s="90">
        <f>+C216*C217*C218</f>
        <v>0</v>
      </c>
      <c r="D215" s="90">
        <f>+D216*D217*D218</f>
        <v>0</v>
      </c>
      <c r="E215" s="90">
        <f>+E216*E217*E218</f>
        <v>0</v>
      </c>
      <c r="F215" s="90">
        <f>+F216*F217*F218</f>
        <v>0</v>
      </c>
      <c r="G215" s="90">
        <f>+G216*G217*G218</f>
        <v>0</v>
      </c>
    </row>
    <row r="216" spans="1:7" ht="19.5" customHeight="1" outlineLevel="1" x14ac:dyDescent="0.75">
      <c r="A216" s="67"/>
      <c r="B216" s="67" t="s">
        <v>194</v>
      </c>
      <c r="C216" s="90"/>
      <c r="D216" s="90"/>
      <c r="E216" s="90"/>
      <c r="F216" s="90"/>
      <c r="G216" s="90"/>
    </row>
    <row r="217" spans="1:7" ht="19.5" customHeight="1" outlineLevel="1" x14ac:dyDescent="0.75">
      <c r="A217" s="67"/>
      <c r="B217" s="67" t="s">
        <v>195</v>
      </c>
      <c r="C217" s="90"/>
      <c r="D217" s="90"/>
      <c r="E217" s="90"/>
      <c r="F217" s="90"/>
      <c r="G217" s="90"/>
    </row>
    <row r="218" spans="1:7" ht="19.5" customHeight="1" outlineLevel="1" x14ac:dyDescent="0.75">
      <c r="A218" s="67"/>
      <c r="B218" s="67" t="s">
        <v>77</v>
      </c>
      <c r="C218" s="90"/>
      <c r="D218" s="90"/>
      <c r="E218" s="90"/>
      <c r="F218" s="90"/>
      <c r="G218" s="90"/>
    </row>
    <row r="219" spans="1:7" ht="19.5" customHeight="1" x14ac:dyDescent="0.75">
      <c r="A219" s="67" t="s">
        <v>198</v>
      </c>
      <c r="B219" s="67" t="s">
        <v>199</v>
      </c>
      <c r="C219" s="90">
        <f>+C220*C221*C222</f>
        <v>0</v>
      </c>
      <c r="D219" s="90">
        <f>+D220*D221*D222</f>
        <v>0</v>
      </c>
      <c r="E219" s="90">
        <f>+E220*E221*E222</f>
        <v>0</v>
      </c>
      <c r="F219" s="90">
        <f>+F220*F221*F222</f>
        <v>0</v>
      </c>
      <c r="G219" s="90">
        <f>+G220*G221*G222</f>
        <v>0</v>
      </c>
    </row>
    <row r="220" spans="1:7" ht="19.5" customHeight="1" outlineLevel="1" x14ac:dyDescent="0.75">
      <c r="A220" s="67"/>
      <c r="B220" s="67" t="s">
        <v>194</v>
      </c>
      <c r="C220" s="90"/>
      <c r="D220" s="90"/>
      <c r="E220" s="90"/>
      <c r="F220" s="90"/>
      <c r="G220" s="90"/>
    </row>
    <row r="221" spans="1:7" ht="19.5" customHeight="1" outlineLevel="1" x14ac:dyDescent="0.75">
      <c r="A221" s="67"/>
      <c r="B221" s="67" t="s">
        <v>195</v>
      </c>
      <c r="C221" s="90"/>
      <c r="D221" s="90"/>
      <c r="E221" s="90"/>
      <c r="F221" s="90"/>
      <c r="G221" s="90"/>
    </row>
    <row r="222" spans="1:7" ht="19.5" customHeight="1" outlineLevel="1" x14ac:dyDescent="0.75">
      <c r="A222" s="67"/>
      <c r="B222" s="67" t="s">
        <v>77</v>
      </c>
      <c r="C222" s="90"/>
      <c r="D222" s="90"/>
      <c r="E222" s="90"/>
      <c r="F222" s="90"/>
      <c r="G222" s="90"/>
    </row>
    <row r="223" spans="1:7" ht="19.5" customHeight="1" x14ac:dyDescent="0.75">
      <c r="A223" s="67" t="s">
        <v>200</v>
      </c>
      <c r="B223" s="67" t="s">
        <v>201</v>
      </c>
      <c r="C223" s="90">
        <f>+C224*C225*C226</f>
        <v>0</v>
      </c>
      <c r="D223" s="90">
        <f>+D224*D225*D226</f>
        <v>0</v>
      </c>
      <c r="E223" s="90">
        <f>+E224*E225*E226</f>
        <v>0</v>
      </c>
      <c r="F223" s="90">
        <f>+F224*F225*F226</f>
        <v>0</v>
      </c>
      <c r="G223" s="90">
        <f>+G224*G225*G226</f>
        <v>0</v>
      </c>
    </row>
    <row r="224" spans="1:7" ht="19.5" customHeight="1" outlineLevel="1" x14ac:dyDescent="0.75">
      <c r="A224" s="67"/>
      <c r="B224" s="67" t="s">
        <v>194</v>
      </c>
      <c r="C224" s="90"/>
      <c r="D224" s="90"/>
      <c r="E224" s="90"/>
      <c r="F224" s="90"/>
      <c r="G224" s="90"/>
    </row>
    <row r="225" spans="1:7" ht="19.5" customHeight="1" outlineLevel="1" x14ac:dyDescent="0.75">
      <c r="A225" s="67"/>
      <c r="B225" s="67" t="s">
        <v>195</v>
      </c>
      <c r="C225" s="90"/>
      <c r="D225" s="90"/>
      <c r="E225" s="90"/>
      <c r="F225" s="90"/>
      <c r="G225" s="90"/>
    </row>
    <row r="226" spans="1:7" ht="19.5" customHeight="1" outlineLevel="1" x14ac:dyDescent="0.75">
      <c r="A226" s="67"/>
      <c r="B226" s="67" t="s">
        <v>77</v>
      </c>
      <c r="C226" s="90"/>
      <c r="D226" s="90"/>
      <c r="E226" s="90"/>
      <c r="F226" s="90"/>
      <c r="G226" s="90"/>
    </row>
    <row r="227" spans="1:7" ht="19.5" customHeight="1" x14ac:dyDescent="0.75">
      <c r="A227" s="67" t="s">
        <v>202</v>
      </c>
      <c r="B227" s="67" t="s">
        <v>203</v>
      </c>
      <c r="C227" s="90">
        <f>+C228*C229</f>
        <v>0</v>
      </c>
      <c r="D227" s="90">
        <f>+D228*D229</f>
        <v>0</v>
      </c>
      <c r="E227" s="90">
        <f>+E228*E229</f>
        <v>0</v>
      </c>
      <c r="F227" s="90">
        <f>+F228*F229</f>
        <v>0</v>
      </c>
      <c r="G227" s="90">
        <f>+G228*G229</f>
        <v>0</v>
      </c>
    </row>
    <row r="228" spans="1:7" ht="19.5" customHeight="1" outlineLevel="1" x14ac:dyDescent="0.75">
      <c r="A228" s="67"/>
      <c r="B228" s="67" t="s">
        <v>194</v>
      </c>
      <c r="C228" s="90"/>
      <c r="D228" s="90"/>
      <c r="E228" s="90"/>
      <c r="F228" s="90"/>
      <c r="G228" s="90"/>
    </row>
    <row r="229" spans="1:7" ht="19.5" customHeight="1" outlineLevel="1" x14ac:dyDescent="0.75">
      <c r="A229" s="67"/>
      <c r="B229" s="67" t="s">
        <v>195</v>
      </c>
      <c r="C229" s="90"/>
      <c r="D229" s="90"/>
      <c r="E229" s="90"/>
      <c r="F229" s="90"/>
      <c r="G229" s="90"/>
    </row>
    <row r="230" spans="1:7" ht="19.5" customHeight="1" x14ac:dyDescent="0.75">
      <c r="A230" s="67" t="s">
        <v>204</v>
      </c>
      <c r="B230" s="67" t="s">
        <v>205</v>
      </c>
      <c r="C230" s="90">
        <f>+C231*C232*C233</f>
        <v>0</v>
      </c>
      <c r="D230" s="90">
        <f>+D231*D232*D233</f>
        <v>0</v>
      </c>
      <c r="E230" s="90">
        <f>+E231*E232*E233</f>
        <v>0</v>
      </c>
      <c r="F230" s="90">
        <f>+F231*F232*F233</f>
        <v>0</v>
      </c>
      <c r="G230" s="90">
        <f>+G231*G232*G233</f>
        <v>0</v>
      </c>
    </row>
    <row r="231" spans="1:7" ht="19.5" customHeight="1" outlineLevel="1" x14ac:dyDescent="0.75">
      <c r="A231" s="67"/>
      <c r="B231" s="67" t="s">
        <v>194</v>
      </c>
      <c r="C231" s="90"/>
      <c r="D231" s="90"/>
      <c r="E231" s="90"/>
      <c r="F231" s="90"/>
      <c r="G231" s="90"/>
    </row>
    <row r="232" spans="1:7" ht="19.5" customHeight="1" outlineLevel="1" x14ac:dyDescent="0.75">
      <c r="A232" s="70"/>
      <c r="B232" s="70" t="s">
        <v>195</v>
      </c>
      <c r="C232" s="94"/>
      <c r="D232" s="94"/>
      <c r="E232" s="94"/>
      <c r="F232" s="94"/>
      <c r="G232" s="94"/>
    </row>
    <row r="233" spans="1:7" ht="19.5" customHeight="1" outlineLevel="1" x14ac:dyDescent="0.75">
      <c r="A233" s="72"/>
      <c r="B233" s="72" t="s">
        <v>77</v>
      </c>
      <c r="C233" s="104"/>
      <c r="D233" s="104"/>
      <c r="E233" s="104"/>
      <c r="F233" s="104"/>
      <c r="G233" s="104"/>
    </row>
    <row r="234" spans="1:7" ht="19.5" customHeight="1" x14ac:dyDescent="0.75">
      <c r="A234" s="86" t="s">
        <v>206</v>
      </c>
      <c r="B234" s="87" t="s">
        <v>207</v>
      </c>
      <c r="C234" s="88">
        <f>SUM(C235,C239,C243,C247,C251,C255,C259)</f>
        <v>0</v>
      </c>
      <c r="D234" s="88">
        <f>SUM(D235,D239,D243,D247,D251,D255,D259)</f>
        <v>0</v>
      </c>
      <c r="E234" s="88">
        <f>SUM(E235,E239,E243,E247,E251,E255,E259)</f>
        <v>0</v>
      </c>
      <c r="F234" s="88">
        <f>SUM(F235,F239,F243,F247,F251,F255,F259)</f>
        <v>0</v>
      </c>
      <c r="G234" s="88">
        <f>SUM(G235,G239,G243,G247,G251,G255,G259)</f>
        <v>0</v>
      </c>
    </row>
    <row r="235" spans="1:7" ht="19.5" customHeight="1" x14ac:dyDescent="0.75">
      <c r="A235" s="67" t="s">
        <v>208</v>
      </c>
      <c r="B235" s="91" t="s">
        <v>209</v>
      </c>
      <c r="C235" s="90">
        <f>+C236*C237*C238</f>
        <v>0</v>
      </c>
      <c r="D235" s="90">
        <f>+D236*D237*D238</f>
        <v>0</v>
      </c>
      <c r="E235" s="90">
        <f>+E236*E237*E238</f>
        <v>0</v>
      </c>
      <c r="F235" s="90">
        <f>+F236*F237*F238</f>
        <v>0</v>
      </c>
      <c r="G235" s="90">
        <f>+G236*G237*G238</f>
        <v>0</v>
      </c>
    </row>
    <row r="236" spans="1:7" ht="19.5" customHeight="1" outlineLevel="1" x14ac:dyDescent="0.75">
      <c r="A236" s="67"/>
      <c r="B236" s="67" t="s">
        <v>210</v>
      </c>
      <c r="C236" s="90"/>
      <c r="D236" s="90"/>
      <c r="E236" s="90"/>
      <c r="F236" s="90"/>
      <c r="G236" s="90"/>
    </row>
    <row r="237" spans="1:7" ht="19.5" customHeight="1" outlineLevel="1" x14ac:dyDescent="0.75">
      <c r="A237" s="67"/>
      <c r="B237" s="67" t="s">
        <v>211</v>
      </c>
      <c r="C237" s="90"/>
      <c r="D237" s="90"/>
      <c r="E237" s="90"/>
      <c r="F237" s="90"/>
      <c r="G237" s="90"/>
    </row>
    <row r="238" spans="1:7" ht="19.5" customHeight="1" outlineLevel="1" x14ac:dyDescent="0.75">
      <c r="A238" s="67"/>
      <c r="B238" s="67" t="s">
        <v>77</v>
      </c>
      <c r="C238" s="90"/>
      <c r="D238" s="90"/>
      <c r="E238" s="90"/>
      <c r="F238" s="90"/>
      <c r="G238" s="90"/>
    </row>
    <row r="239" spans="1:7" ht="19.5" customHeight="1" x14ac:dyDescent="0.75">
      <c r="A239" s="67" t="s">
        <v>212</v>
      </c>
      <c r="B239" s="91" t="s">
        <v>213</v>
      </c>
      <c r="C239" s="90">
        <f>+C240*C241*C242</f>
        <v>0</v>
      </c>
      <c r="D239" s="90">
        <f>+D240*D241*D242</f>
        <v>0</v>
      </c>
      <c r="E239" s="90">
        <f>+E240*E241*E242</f>
        <v>0</v>
      </c>
      <c r="F239" s="90">
        <f>+F240*F241*F242</f>
        <v>0</v>
      </c>
      <c r="G239" s="90">
        <f>+G240*G241*G242</f>
        <v>0</v>
      </c>
    </row>
    <row r="240" spans="1:7" ht="19.5" customHeight="1" outlineLevel="1" x14ac:dyDescent="0.75">
      <c r="A240" s="67"/>
      <c r="B240" s="67" t="s">
        <v>210</v>
      </c>
      <c r="C240" s="90"/>
      <c r="D240" s="90"/>
      <c r="E240" s="90"/>
      <c r="F240" s="90"/>
      <c r="G240" s="90"/>
    </row>
    <row r="241" spans="1:7" ht="19.5" customHeight="1" outlineLevel="1" x14ac:dyDescent="0.75">
      <c r="A241" s="67"/>
      <c r="B241" s="67" t="s">
        <v>211</v>
      </c>
      <c r="C241" s="90"/>
      <c r="D241" s="90"/>
      <c r="E241" s="90"/>
      <c r="F241" s="90"/>
      <c r="G241" s="90"/>
    </row>
    <row r="242" spans="1:7" ht="19.5" customHeight="1" outlineLevel="1" x14ac:dyDescent="0.75">
      <c r="A242" s="67"/>
      <c r="B242" s="67" t="s">
        <v>77</v>
      </c>
      <c r="C242" s="90"/>
      <c r="D242" s="90"/>
      <c r="E242" s="90"/>
      <c r="F242" s="90"/>
      <c r="G242" s="90"/>
    </row>
    <row r="243" spans="1:7" ht="19.5" customHeight="1" x14ac:dyDescent="0.75">
      <c r="A243" s="67" t="s">
        <v>214</v>
      </c>
      <c r="B243" s="91" t="s">
        <v>556</v>
      </c>
      <c r="C243" s="90">
        <f>+C244*C245*C246</f>
        <v>0</v>
      </c>
      <c r="D243" s="90">
        <f>+D244*D245*D246</f>
        <v>0</v>
      </c>
      <c r="E243" s="90">
        <f>+E244*E245*E246</f>
        <v>0</v>
      </c>
      <c r="F243" s="90">
        <f>+F244*F245*F246</f>
        <v>0</v>
      </c>
      <c r="G243" s="90">
        <f>+G244*G245*G246</f>
        <v>0</v>
      </c>
    </row>
    <row r="244" spans="1:7" ht="19.5" customHeight="1" outlineLevel="1" x14ac:dyDescent="0.75">
      <c r="A244" s="67"/>
      <c r="B244" s="91" t="s">
        <v>215</v>
      </c>
      <c r="C244" s="90"/>
      <c r="D244" s="90"/>
      <c r="E244" s="90"/>
      <c r="F244" s="90"/>
      <c r="G244" s="90"/>
    </row>
    <row r="245" spans="1:7" ht="19.5" customHeight="1" outlineLevel="1" x14ac:dyDescent="0.75">
      <c r="A245" s="67"/>
      <c r="B245" s="91" t="s">
        <v>216</v>
      </c>
      <c r="C245" s="90"/>
      <c r="D245" s="90"/>
      <c r="E245" s="90"/>
      <c r="F245" s="90"/>
      <c r="G245" s="90"/>
    </row>
    <row r="246" spans="1:7" ht="19.5" customHeight="1" outlineLevel="1" x14ac:dyDescent="0.75">
      <c r="A246" s="67"/>
      <c r="B246" s="91" t="s">
        <v>77</v>
      </c>
      <c r="C246" s="90"/>
      <c r="D246" s="90"/>
      <c r="E246" s="90"/>
      <c r="F246" s="90"/>
      <c r="G246" s="90"/>
    </row>
    <row r="247" spans="1:7" ht="19.5" customHeight="1" x14ac:dyDescent="0.75">
      <c r="A247" s="67" t="s">
        <v>217</v>
      </c>
      <c r="B247" s="91" t="s">
        <v>557</v>
      </c>
      <c r="C247" s="90">
        <f>+C248*C249*C250</f>
        <v>0</v>
      </c>
      <c r="D247" s="90">
        <f>+D248*D249*D250</f>
        <v>0</v>
      </c>
      <c r="E247" s="90">
        <f>+E248*E249*E250</f>
        <v>0</v>
      </c>
      <c r="F247" s="90">
        <f>+F248*F249*F250</f>
        <v>0</v>
      </c>
      <c r="G247" s="90">
        <f>+G248*G249*G250</f>
        <v>0</v>
      </c>
    </row>
    <row r="248" spans="1:7" ht="19.5" customHeight="1" outlineLevel="1" x14ac:dyDescent="0.75">
      <c r="A248" s="67"/>
      <c r="B248" s="91" t="s">
        <v>215</v>
      </c>
      <c r="C248" s="90"/>
      <c r="D248" s="90"/>
      <c r="E248" s="90"/>
      <c r="F248" s="90"/>
      <c r="G248" s="90"/>
    </row>
    <row r="249" spans="1:7" ht="19.5" customHeight="1" outlineLevel="1" x14ac:dyDescent="0.75">
      <c r="A249" s="67"/>
      <c r="B249" s="91" t="s">
        <v>216</v>
      </c>
      <c r="C249" s="90"/>
      <c r="D249" s="90"/>
      <c r="E249" s="90"/>
      <c r="F249" s="90"/>
      <c r="G249" s="90"/>
    </row>
    <row r="250" spans="1:7" ht="19.5" customHeight="1" outlineLevel="1" x14ac:dyDescent="0.75">
      <c r="A250" s="67"/>
      <c r="B250" s="91" t="s">
        <v>77</v>
      </c>
      <c r="C250" s="90"/>
      <c r="D250" s="90"/>
      <c r="E250" s="90"/>
      <c r="F250" s="90"/>
      <c r="G250" s="90"/>
    </row>
    <row r="251" spans="1:7" ht="19.5" customHeight="1" x14ac:dyDescent="0.75">
      <c r="A251" s="67" t="s">
        <v>218</v>
      </c>
      <c r="B251" s="91" t="s">
        <v>558</v>
      </c>
      <c r="C251" s="90">
        <f>+C252*C253*C254</f>
        <v>0</v>
      </c>
      <c r="D251" s="90">
        <f>+D252*D253*D254</f>
        <v>0</v>
      </c>
      <c r="E251" s="90">
        <f>+E252*E253*E254</f>
        <v>0</v>
      </c>
      <c r="F251" s="90">
        <f>+F252*F253*F254</f>
        <v>0</v>
      </c>
      <c r="G251" s="90">
        <f>+G252*G253*G254</f>
        <v>0</v>
      </c>
    </row>
    <row r="252" spans="1:7" ht="19.5" customHeight="1" outlineLevel="1" x14ac:dyDescent="0.75">
      <c r="A252" s="67"/>
      <c r="B252" s="91" t="s">
        <v>215</v>
      </c>
      <c r="C252" s="90"/>
      <c r="D252" s="90"/>
      <c r="E252" s="90"/>
      <c r="F252" s="90"/>
      <c r="G252" s="90"/>
    </row>
    <row r="253" spans="1:7" ht="19.5" customHeight="1" outlineLevel="1" x14ac:dyDescent="0.75">
      <c r="A253" s="67"/>
      <c r="B253" s="91" t="s">
        <v>216</v>
      </c>
      <c r="C253" s="90"/>
      <c r="D253" s="90"/>
      <c r="E253" s="90"/>
      <c r="F253" s="90"/>
      <c r="G253" s="90"/>
    </row>
    <row r="254" spans="1:7" ht="19.5" customHeight="1" outlineLevel="1" x14ac:dyDescent="0.75">
      <c r="A254" s="67"/>
      <c r="B254" s="91" t="s">
        <v>77</v>
      </c>
      <c r="C254" s="90"/>
      <c r="D254" s="90"/>
      <c r="E254" s="90"/>
      <c r="F254" s="90"/>
      <c r="G254" s="90"/>
    </row>
    <row r="255" spans="1:7" ht="39.5" customHeight="1" x14ac:dyDescent="0.75">
      <c r="A255" s="67" t="s">
        <v>219</v>
      </c>
      <c r="B255" s="91" t="s">
        <v>559</v>
      </c>
      <c r="C255" s="90">
        <f>+C256*C257*C258</f>
        <v>0</v>
      </c>
      <c r="D255" s="90">
        <f>+D256*D257*D258</f>
        <v>0</v>
      </c>
      <c r="E255" s="90">
        <f>+E256*E257*E258</f>
        <v>0</v>
      </c>
      <c r="F255" s="90">
        <f>+F256*F257*F258</f>
        <v>0</v>
      </c>
      <c r="G255" s="90">
        <f>+G256*G257*G258</f>
        <v>0</v>
      </c>
    </row>
    <row r="256" spans="1:7" ht="19.5" customHeight="1" outlineLevel="1" x14ac:dyDescent="0.75">
      <c r="A256" s="67"/>
      <c r="B256" s="91" t="s">
        <v>215</v>
      </c>
      <c r="C256" s="90"/>
      <c r="D256" s="90"/>
      <c r="E256" s="90"/>
      <c r="F256" s="90"/>
      <c r="G256" s="90"/>
    </row>
    <row r="257" spans="1:7" ht="19.5" customHeight="1" outlineLevel="1" x14ac:dyDescent="0.75">
      <c r="A257" s="67"/>
      <c r="B257" s="91" t="s">
        <v>216</v>
      </c>
      <c r="C257" s="90"/>
      <c r="D257" s="90"/>
      <c r="E257" s="90"/>
      <c r="F257" s="90"/>
      <c r="G257" s="90"/>
    </row>
    <row r="258" spans="1:7" ht="19.5" customHeight="1" outlineLevel="1" x14ac:dyDescent="0.75">
      <c r="A258" s="67"/>
      <c r="B258" s="91" t="s">
        <v>77</v>
      </c>
      <c r="C258" s="90"/>
      <c r="D258" s="90"/>
      <c r="E258" s="90"/>
      <c r="F258" s="90"/>
      <c r="G258" s="90"/>
    </row>
    <row r="259" spans="1:7" ht="19.5" customHeight="1" x14ac:dyDescent="0.75">
      <c r="A259" s="67" t="s">
        <v>220</v>
      </c>
      <c r="B259" s="91" t="s">
        <v>560</v>
      </c>
      <c r="C259" s="90">
        <f>+C260*C261*C262</f>
        <v>0</v>
      </c>
      <c r="D259" s="90">
        <f>+D260*D261*D262</f>
        <v>0</v>
      </c>
      <c r="E259" s="90">
        <f>+E260*E261*E262</f>
        <v>0</v>
      </c>
      <c r="F259" s="90">
        <f>+F260*F261*F262</f>
        <v>0</v>
      </c>
      <c r="G259" s="90">
        <f>+G260*G261*G262</f>
        <v>0</v>
      </c>
    </row>
    <row r="260" spans="1:7" ht="19.5" customHeight="1" outlineLevel="1" x14ac:dyDescent="0.75">
      <c r="A260" s="67"/>
      <c r="B260" s="91" t="s">
        <v>215</v>
      </c>
      <c r="C260" s="90"/>
      <c r="D260" s="90"/>
      <c r="E260" s="90"/>
      <c r="F260" s="90"/>
      <c r="G260" s="90"/>
    </row>
    <row r="261" spans="1:7" ht="19.5" customHeight="1" outlineLevel="1" x14ac:dyDescent="0.75">
      <c r="A261" s="67"/>
      <c r="B261" s="91" t="s">
        <v>216</v>
      </c>
      <c r="C261" s="90"/>
      <c r="D261" s="90"/>
      <c r="E261" s="90"/>
      <c r="F261" s="90"/>
      <c r="G261" s="90"/>
    </row>
    <row r="262" spans="1:7" ht="19.5" customHeight="1" outlineLevel="1" x14ac:dyDescent="0.75">
      <c r="A262" s="67"/>
      <c r="B262" s="91" t="s">
        <v>77</v>
      </c>
      <c r="C262" s="90"/>
      <c r="D262" s="90"/>
      <c r="E262" s="90"/>
      <c r="F262" s="90"/>
      <c r="G262" s="90"/>
    </row>
    <row r="263" spans="1:7" ht="19.5" customHeight="1" x14ac:dyDescent="0.75">
      <c r="A263" s="118">
        <v>4</v>
      </c>
      <c r="B263" s="119" t="s">
        <v>26</v>
      </c>
      <c r="C263" s="120">
        <f>SUM(C264:C266,C352)</f>
        <v>0</v>
      </c>
      <c r="D263" s="120">
        <f t="shared" ref="D263:G263" si="2">SUM(D264:D266,D352)</f>
        <v>0</v>
      </c>
      <c r="E263" s="120">
        <f t="shared" si="2"/>
        <v>0</v>
      </c>
      <c r="F263" s="120">
        <f t="shared" si="2"/>
        <v>0</v>
      </c>
      <c r="G263" s="120">
        <f t="shared" si="2"/>
        <v>0</v>
      </c>
    </row>
    <row r="264" spans="1:7" s="10" customFormat="1" ht="19.5" customHeight="1" x14ac:dyDescent="0.65">
      <c r="A264" s="77">
        <v>4.0999999999999996</v>
      </c>
      <c r="B264" s="78" t="s">
        <v>221</v>
      </c>
      <c r="C264" s="79"/>
      <c r="D264" s="79"/>
      <c r="E264" s="79"/>
      <c r="F264" s="79"/>
      <c r="G264" s="79"/>
    </row>
    <row r="265" spans="1:7" s="10" customFormat="1" ht="19.5" customHeight="1" x14ac:dyDescent="0.65">
      <c r="A265" s="62">
        <v>4.2</v>
      </c>
      <c r="B265" s="63" t="s">
        <v>222</v>
      </c>
      <c r="C265" s="64"/>
      <c r="D265" s="64"/>
      <c r="E265" s="64"/>
      <c r="F265" s="64"/>
      <c r="G265" s="64"/>
    </row>
    <row r="266" spans="1:7" s="10" customFormat="1" ht="19.5" customHeight="1" x14ac:dyDescent="0.65">
      <c r="A266" s="62">
        <v>4.3</v>
      </c>
      <c r="B266" s="63" t="s">
        <v>223</v>
      </c>
      <c r="C266" s="64">
        <f>SUM(C267,C284,C301,C318,C335)</f>
        <v>0</v>
      </c>
      <c r="D266" s="64">
        <f>SUM(D267,D284,D301,D318,D335)</f>
        <v>0</v>
      </c>
      <c r="E266" s="64">
        <f>SUM(E267,E284,E301,E318,E335)</f>
        <v>0</v>
      </c>
      <c r="F266" s="64">
        <f>SUM(F267,F284,F301,F318,F335)</f>
        <v>0</v>
      </c>
      <c r="G266" s="64">
        <f>SUM(G267,G284,G301,G318,G335)</f>
        <v>0</v>
      </c>
    </row>
    <row r="267" spans="1:7" ht="19.5" customHeight="1" x14ac:dyDescent="0.75">
      <c r="A267" s="65" t="s">
        <v>224</v>
      </c>
      <c r="B267" s="65" t="s">
        <v>225</v>
      </c>
      <c r="C267" s="66">
        <f>SUM(C268,C272,C276,C280)</f>
        <v>0</v>
      </c>
      <c r="D267" s="66">
        <f>SUM(D268,D272,D276,D280)</f>
        <v>0</v>
      </c>
      <c r="E267" s="66">
        <f>SUM(E268,E272,E276,E280)</f>
        <v>0</v>
      </c>
      <c r="F267" s="66">
        <f>SUM(F268,F272,F276,F280)</f>
        <v>0</v>
      </c>
      <c r="G267" s="66">
        <f>SUM(G268,G272,G276,G280)</f>
        <v>0</v>
      </c>
    </row>
    <row r="268" spans="1:7" x14ac:dyDescent="0.75">
      <c r="A268" s="86" t="s">
        <v>226</v>
      </c>
      <c r="B268" s="87" t="s">
        <v>227</v>
      </c>
      <c r="C268" s="121">
        <f>+C269+C270+C271</f>
        <v>0</v>
      </c>
      <c r="D268" s="121">
        <f>+D269+D270+D271</f>
        <v>0</v>
      </c>
      <c r="E268" s="121">
        <f>+E269+E270+E271</f>
        <v>0</v>
      </c>
      <c r="F268" s="121">
        <f>+F269+F270+F271</f>
        <v>0</v>
      </c>
      <c r="G268" s="121">
        <f>+G269+G270+G271</f>
        <v>0</v>
      </c>
    </row>
    <row r="269" spans="1:7" ht="19.5" customHeight="1" outlineLevel="1" x14ac:dyDescent="0.75">
      <c r="A269" s="67"/>
      <c r="B269" s="91" t="s">
        <v>228</v>
      </c>
      <c r="C269" s="68"/>
      <c r="D269" s="68"/>
      <c r="E269" s="68"/>
      <c r="F269" s="68"/>
      <c r="G269" s="68"/>
    </row>
    <row r="270" spans="1:7" ht="19.5" customHeight="1" outlineLevel="1" x14ac:dyDescent="0.75">
      <c r="A270" s="67"/>
      <c r="B270" s="91" t="s">
        <v>229</v>
      </c>
      <c r="C270" s="68"/>
      <c r="D270" s="68"/>
      <c r="E270" s="68"/>
      <c r="F270" s="68"/>
      <c r="G270" s="68"/>
    </row>
    <row r="271" spans="1:7" ht="19.5" customHeight="1" outlineLevel="1" x14ac:dyDescent="0.75">
      <c r="A271" s="67"/>
      <c r="B271" s="91" t="s">
        <v>77</v>
      </c>
      <c r="C271" s="68"/>
      <c r="D271" s="68"/>
      <c r="E271" s="68"/>
      <c r="F271" s="68"/>
      <c r="G271" s="68"/>
    </row>
    <row r="272" spans="1:7" s="98" customFormat="1" x14ac:dyDescent="0.3">
      <c r="A272" s="86" t="s">
        <v>230</v>
      </c>
      <c r="B272" s="87" t="s">
        <v>231</v>
      </c>
      <c r="C272" s="121">
        <f>+C273*C274*C275</f>
        <v>0</v>
      </c>
      <c r="D272" s="121">
        <f>+D273*D274*D275</f>
        <v>0</v>
      </c>
      <c r="E272" s="121">
        <f>+E273*E274*E275</f>
        <v>0</v>
      </c>
      <c r="F272" s="121">
        <f>+F273*F274*F275</f>
        <v>0</v>
      </c>
      <c r="G272" s="121">
        <f>+G273*G274*G275</f>
        <v>0</v>
      </c>
    </row>
    <row r="273" spans="1:7" ht="19.5" customHeight="1" outlineLevel="1" x14ac:dyDescent="0.75">
      <c r="A273" s="67"/>
      <c r="B273" s="91" t="s">
        <v>232</v>
      </c>
      <c r="C273" s="68"/>
      <c r="D273" s="68"/>
      <c r="E273" s="68"/>
      <c r="F273" s="68"/>
      <c r="G273" s="68"/>
    </row>
    <row r="274" spans="1:7" ht="19.5" customHeight="1" outlineLevel="1" x14ac:dyDescent="0.75">
      <c r="A274" s="67"/>
      <c r="B274" s="91" t="s">
        <v>233</v>
      </c>
      <c r="C274" s="68"/>
      <c r="D274" s="68"/>
      <c r="E274" s="68"/>
      <c r="F274" s="68"/>
      <c r="G274" s="68"/>
    </row>
    <row r="275" spans="1:7" ht="19.5" customHeight="1" outlineLevel="1" x14ac:dyDescent="0.75">
      <c r="A275" s="67"/>
      <c r="B275" s="91" t="s">
        <v>77</v>
      </c>
      <c r="C275" s="68"/>
      <c r="D275" s="68"/>
      <c r="E275" s="68"/>
      <c r="F275" s="68"/>
      <c r="G275" s="68"/>
    </row>
    <row r="276" spans="1:7" ht="19.5" customHeight="1" x14ac:dyDescent="0.75">
      <c r="A276" s="86" t="s">
        <v>234</v>
      </c>
      <c r="B276" s="87" t="s">
        <v>235</v>
      </c>
      <c r="C276" s="121">
        <f>+C277*C278*C279</f>
        <v>0</v>
      </c>
      <c r="D276" s="121">
        <f>+D277*D278*D279</f>
        <v>0</v>
      </c>
      <c r="E276" s="121">
        <f>+E277*E278*E279</f>
        <v>0</v>
      </c>
      <c r="F276" s="121">
        <f>+F277*F278*F279</f>
        <v>0</v>
      </c>
      <c r="G276" s="121">
        <f>+G277*G278*G279</f>
        <v>0</v>
      </c>
    </row>
    <row r="277" spans="1:7" ht="19.5" customHeight="1" outlineLevel="1" x14ac:dyDescent="0.75">
      <c r="A277" s="67"/>
      <c r="B277" s="91" t="s">
        <v>236</v>
      </c>
      <c r="C277" s="68"/>
      <c r="D277" s="68"/>
      <c r="E277" s="68"/>
      <c r="F277" s="68"/>
      <c r="G277" s="68"/>
    </row>
    <row r="278" spans="1:7" ht="19.5" customHeight="1" outlineLevel="1" x14ac:dyDescent="0.75">
      <c r="A278" s="67"/>
      <c r="B278" s="91" t="s">
        <v>233</v>
      </c>
      <c r="C278" s="68"/>
      <c r="D278" s="68"/>
      <c r="E278" s="68"/>
      <c r="F278" s="68"/>
      <c r="G278" s="68"/>
    </row>
    <row r="279" spans="1:7" ht="19.5" customHeight="1" outlineLevel="1" x14ac:dyDescent="0.75">
      <c r="A279" s="67"/>
      <c r="B279" s="91" t="s">
        <v>77</v>
      </c>
      <c r="C279" s="68"/>
      <c r="D279" s="68"/>
      <c r="E279" s="68"/>
      <c r="F279" s="68"/>
      <c r="G279" s="68"/>
    </row>
    <row r="280" spans="1:7" ht="19.5" customHeight="1" x14ac:dyDescent="0.75">
      <c r="A280" s="86" t="s">
        <v>237</v>
      </c>
      <c r="B280" s="87" t="s">
        <v>238</v>
      </c>
      <c r="C280" s="121">
        <f>+C281*C282*C283</f>
        <v>0</v>
      </c>
      <c r="D280" s="121">
        <f>+D281*D282*D283</f>
        <v>0</v>
      </c>
      <c r="E280" s="121">
        <f>+E281*E282*E283</f>
        <v>0</v>
      </c>
      <c r="F280" s="121">
        <f>+F281*F282*F283</f>
        <v>0</v>
      </c>
      <c r="G280" s="121">
        <f>+G281*G282*G283</f>
        <v>0</v>
      </c>
    </row>
    <row r="281" spans="1:7" ht="19.5" customHeight="1" outlineLevel="1" x14ac:dyDescent="0.75">
      <c r="A281" s="67"/>
      <c r="B281" s="91" t="s">
        <v>239</v>
      </c>
      <c r="C281" s="68"/>
      <c r="D281" s="68"/>
      <c r="E281" s="68"/>
      <c r="F281" s="68"/>
      <c r="G281" s="68"/>
    </row>
    <row r="282" spans="1:7" ht="19.5" customHeight="1" outlineLevel="1" x14ac:dyDescent="0.75">
      <c r="A282" s="67"/>
      <c r="B282" s="91" t="s">
        <v>229</v>
      </c>
      <c r="C282" s="68"/>
      <c r="D282" s="68"/>
      <c r="E282" s="68"/>
      <c r="F282" s="68"/>
      <c r="G282" s="68"/>
    </row>
    <row r="283" spans="1:7" ht="19.5" customHeight="1" outlineLevel="1" x14ac:dyDescent="0.75">
      <c r="A283" s="67"/>
      <c r="B283" s="91" t="s">
        <v>77</v>
      </c>
      <c r="C283" s="68"/>
      <c r="D283" s="68"/>
      <c r="E283" s="68"/>
      <c r="F283" s="68"/>
      <c r="G283" s="68"/>
    </row>
    <row r="284" spans="1:7" s="106" customFormat="1" ht="19.5" customHeight="1" x14ac:dyDescent="0.75">
      <c r="A284" s="65" t="s">
        <v>240</v>
      </c>
      <c r="B284" s="100" t="s">
        <v>241</v>
      </c>
      <c r="C284" s="101">
        <f>SUM(C285,C289,C293,C297)</f>
        <v>0</v>
      </c>
      <c r="D284" s="101">
        <f>SUM(D285,D289,D293,D297)</f>
        <v>0</v>
      </c>
      <c r="E284" s="101">
        <f>SUM(E285,E289,E293,E297)</f>
        <v>0</v>
      </c>
      <c r="F284" s="101">
        <f>SUM(F285,F289,F293,F297)</f>
        <v>0</v>
      </c>
      <c r="G284" s="101">
        <f>SUM(G285,G289,G293,G297)</f>
        <v>0</v>
      </c>
    </row>
    <row r="285" spans="1:7" x14ac:dyDescent="0.75">
      <c r="A285" s="86" t="s">
        <v>242</v>
      </c>
      <c r="B285" s="87" t="s">
        <v>227</v>
      </c>
      <c r="C285" s="121">
        <f>+C286+C287+C288</f>
        <v>0</v>
      </c>
      <c r="D285" s="121">
        <f>+D286+D287+D288</f>
        <v>0</v>
      </c>
      <c r="E285" s="121">
        <f>+E286+E287+E288</f>
        <v>0</v>
      </c>
      <c r="F285" s="121">
        <f>+F286+F287+F288</f>
        <v>0</v>
      </c>
      <c r="G285" s="121">
        <f>+G286+G287+G288</f>
        <v>0</v>
      </c>
    </row>
    <row r="286" spans="1:7" ht="19.5" customHeight="1" outlineLevel="1" x14ac:dyDescent="0.75">
      <c r="A286" s="67"/>
      <c r="B286" s="91" t="s">
        <v>228</v>
      </c>
      <c r="C286" s="68"/>
      <c r="D286" s="68"/>
      <c r="E286" s="68"/>
      <c r="F286" s="68"/>
      <c r="G286" s="68"/>
    </row>
    <row r="287" spans="1:7" ht="19.5" customHeight="1" outlineLevel="1" x14ac:dyDescent="0.75">
      <c r="A287" s="67"/>
      <c r="B287" s="91" t="s">
        <v>229</v>
      </c>
      <c r="C287" s="68"/>
      <c r="D287" s="68"/>
      <c r="E287" s="68"/>
      <c r="F287" s="68"/>
      <c r="G287" s="68"/>
    </row>
    <row r="288" spans="1:7" ht="19.5" customHeight="1" outlineLevel="1" x14ac:dyDescent="0.75">
      <c r="A288" s="67"/>
      <c r="B288" s="91" t="s">
        <v>77</v>
      </c>
      <c r="C288" s="68"/>
      <c r="D288" s="68"/>
      <c r="E288" s="68"/>
      <c r="F288" s="68"/>
      <c r="G288" s="68"/>
    </row>
    <row r="289" spans="1:7" x14ac:dyDescent="0.75">
      <c r="A289" s="86" t="s">
        <v>243</v>
      </c>
      <c r="B289" s="87" t="s">
        <v>231</v>
      </c>
      <c r="C289" s="121">
        <f>+C290*C291*C292</f>
        <v>0</v>
      </c>
      <c r="D289" s="121">
        <f>+D290*D291*D292</f>
        <v>0</v>
      </c>
      <c r="E289" s="121">
        <f>+E290*E291*E292</f>
        <v>0</v>
      </c>
      <c r="F289" s="121">
        <f>+F290*F291*F292</f>
        <v>0</v>
      </c>
      <c r="G289" s="121">
        <f>+G290*G291*G292</f>
        <v>0</v>
      </c>
    </row>
    <row r="290" spans="1:7" ht="19.5" customHeight="1" outlineLevel="1" x14ac:dyDescent="0.75">
      <c r="A290" s="67"/>
      <c r="B290" s="91" t="s">
        <v>232</v>
      </c>
      <c r="C290" s="68"/>
      <c r="D290" s="68"/>
      <c r="E290" s="68"/>
      <c r="F290" s="68"/>
      <c r="G290" s="68"/>
    </row>
    <row r="291" spans="1:7" ht="19.5" customHeight="1" outlineLevel="1" x14ac:dyDescent="0.75">
      <c r="A291" s="67"/>
      <c r="B291" s="91" t="s">
        <v>233</v>
      </c>
      <c r="C291" s="68"/>
      <c r="D291" s="68"/>
      <c r="E291" s="68"/>
      <c r="F291" s="68"/>
      <c r="G291" s="68"/>
    </row>
    <row r="292" spans="1:7" ht="19.5" customHeight="1" outlineLevel="1" x14ac:dyDescent="0.75">
      <c r="A292" s="67"/>
      <c r="B292" s="91" t="s">
        <v>77</v>
      </c>
      <c r="C292" s="68"/>
      <c r="D292" s="68"/>
      <c r="E292" s="68"/>
      <c r="F292" s="68"/>
      <c r="G292" s="68"/>
    </row>
    <row r="293" spans="1:7" ht="19.5" customHeight="1" x14ac:dyDescent="0.75">
      <c r="A293" s="95" t="s">
        <v>244</v>
      </c>
      <c r="B293" s="96" t="s">
        <v>235</v>
      </c>
      <c r="C293" s="122">
        <f>+C294*C295*C296</f>
        <v>0</v>
      </c>
      <c r="D293" s="122">
        <f>+D294*D295*D296</f>
        <v>0</v>
      </c>
      <c r="E293" s="122">
        <f>+E294*E295*E296</f>
        <v>0</v>
      </c>
      <c r="F293" s="122">
        <f>+F294*F295*F296</f>
        <v>0</v>
      </c>
      <c r="G293" s="122">
        <f>+G294*G295*G296</f>
        <v>0</v>
      </c>
    </row>
    <row r="294" spans="1:7" ht="19.5" customHeight="1" outlineLevel="1" x14ac:dyDescent="0.75">
      <c r="A294" s="67"/>
      <c r="B294" s="91" t="s">
        <v>236</v>
      </c>
      <c r="C294" s="68"/>
      <c r="D294" s="68"/>
      <c r="E294" s="68"/>
      <c r="F294" s="68"/>
      <c r="G294" s="68"/>
    </row>
    <row r="295" spans="1:7" ht="19.5" customHeight="1" outlineLevel="1" x14ac:dyDescent="0.75">
      <c r="A295" s="67"/>
      <c r="B295" s="91" t="s">
        <v>233</v>
      </c>
      <c r="C295" s="68"/>
      <c r="D295" s="68"/>
      <c r="E295" s="68"/>
      <c r="F295" s="68"/>
      <c r="G295" s="68"/>
    </row>
    <row r="296" spans="1:7" ht="19.5" customHeight="1" outlineLevel="1" x14ac:dyDescent="0.75">
      <c r="A296" s="67"/>
      <c r="B296" s="91" t="s">
        <v>77</v>
      </c>
      <c r="C296" s="68"/>
      <c r="D296" s="68"/>
      <c r="E296" s="68"/>
      <c r="F296" s="68"/>
      <c r="G296" s="68"/>
    </row>
    <row r="297" spans="1:7" ht="19.5" customHeight="1" x14ac:dyDescent="0.75">
      <c r="A297" s="86" t="s">
        <v>245</v>
      </c>
      <c r="B297" s="87" t="s">
        <v>238</v>
      </c>
      <c r="C297" s="121">
        <f>+C298*C299*C300</f>
        <v>0</v>
      </c>
      <c r="D297" s="121">
        <f>+D298*D299*D300</f>
        <v>0</v>
      </c>
      <c r="E297" s="121">
        <f>+E298*E299*E300</f>
        <v>0</v>
      </c>
      <c r="F297" s="121">
        <f>+F298*F299*F300</f>
        <v>0</v>
      </c>
      <c r="G297" s="121">
        <f>+G298*G299*G300</f>
        <v>0</v>
      </c>
    </row>
    <row r="298" spans="1:7" ht="19.5" customHeight="1" outlineLevel="1" x14ac:dyDescent="0.75">
      <c r="A298" s="67"/>
      <c r="B298" s="91" t="s">
        <v>239</v>
      </c>
      <c r="C298" s="68"/>
      <c r="D298" s="68"/>
      <c r="E298" s="68"/>
      <c r="F298" s="68"/>
      <c r="G298" s="68"/>
    </row>
    <row r="299" spans="1:7" ht="19.5" customHeight="1" outlineLevel="1" x14ac:dyDescent="0.75">
      <c r="A299" s="67"/>
      <c r="B299" s="91" t="s">
        <v>229</v>
      </c>
      <c r="C299" s="68"/>
      <c r="D299" s="68"/>
      <c r="E299" s="68"/>
      <c r="F299" s="68"/>
      <c r="G299" s="68"/>
    </row>
    <row r="300" spans="1:7" ht="19.5" customHeight="1" outlineLevel="1" x14ac:dyDescent="0.75">
      <c r="A300" s="67"/>
      <c r="B300" s="91" t="s">
        <v>77</v>
      </c>
      <c r="C300" s="68"/>
      <c r="D300" s="68"/>
      <c r="E300" s="68"/>
      <c r="F300" s="68"/>
      <c r="G300" s="68"/>
    </row>
    <row r="301" spans="1:7" ht="19.5" customHeight="1" x14ac:dyDescent="0.75">
      <c r="A301" s="65" t="s">
        <v>246</v>
      </c>
      <c r="B301" s="100" t="s">
        <v>247</v>
      </c>
      <c r="C301" s="123">
        <f>SUM(C302,C306,C310,C314)</f>
        <v>0</v>
      </c>
      <c r="D301" s="123">
        <f>SUM(D302,D306,D310,D314)</f>
        <v>0</v>
      </c>
      <c r="E301" s="123">
        <f>SUM(E302,E306,E310,E314)</f>
        <v>0</v>
      </c>
      <c r="F301" s="123">
        <f>SUM(F302,F306,F310,F314)</f>
        <v>0</v>
      </c>
      <c r="G301" s="123">
        <f>SUM(G302,G306,G310,G314)</f>
        <v>0</v>
      </c>
    </row>
    <row r="302" spans="1:7" x14ac:dyDescent="0.75">
      <c r="A302" s="86" t="s">
        <v>248</v>
      </c>
      <c r="B302" s="87" t="s">
        <v>227</v>
      </c>
      <c r="C302" s="121">
        <f>+C303+C304+C305</f>
        <v>0</v>
      </c>
      <c r="D302" s="121">
        <f>+D303+D304+D305</f>
        <v>0</v>
      </c>
      <c r="E302" s="121">
        <f>+E303+E304+E305</f>
        <v>0</v>
      </c>
      <c r="F302" s="121">
        <f>+F303+F304+F305</f>
        <v>0</v>
      </c>
      <c r="G302" s="121">
        <f>+G303+G304+G305</f>
        <v>0</v>
      </c>
    </row>
    <row r="303" spans="1:7" ht="19.5" customHeight="1" outlineLevel="1" x14ac:dyDescent="0.75">
      <c r="A303" s="67"/>
      <c r="B303" s="91" t="s">
        <v>228</v>
      </c>
      <c r="C303" s="68"/>
      <c r="D303" s="68"/>
      <c r="E303" s="68"/>
      <c r="F303" s="68"/>
      <c r="G303" s="68"/>
    </row>
    <row r="304" spans="1:7" ht="19.5" customHeight="1" outlineLevel="1" x14ac:dyDescent="0.75">
      <c r="A304" s="67"/>
      <c r="B304" s="91" t="s">
        <v>229</v>
      </c>
      <c r="C304" s="68"/>
      <c r="D304" s="68"/>
      <c r="E304" s="68"/>
      <c r="F304" s="68"/>
      <c r="G304" s="68"/>
    </row>
    <row r="305" spans="1:7" ht="19.5" customHeight="1" outlineLevel="1" x14ac:dyDescent="0.75">
      <c r="A305" s="67"/>
      <c r="B305" s="91" t="s">
        <v>77</v>
      </c>
      <c r="C305" s="68"/>
      <c r="D305" s="68"/>
      <c r="E305" s="68"/>
      <c r="F305" s="68"/>
      <c r="G305" s="68"/>
    </row>
    <row r="306" spans="1:7" x14ac:dyDescent="0.75">
      <c r="A306" s="86" t="s">
        <v>249</v>
      </c>
      <c r="B306" s="87" t="s">
        <v>231</v>
      </c>
      <c r="C306" s="121">
        <f>+C307*C308*C309</f>
        <v>0</v>
      </c>
      <c r="D306" s="121">
        <f>+D307*D308*D309</f>
        <v>0</v>
      </c>
      <c r="E306" s="121">
        <f>+E307*E308*E309</f>
        <v>0</v>
      </c>
      <c r="F306" s="121">
        <f>+F307*F308*F309</f>
        <v>0</v>
      </c>
      <c r="G306" s="121">
        <f>+G307*G308*G309</f>
        <v>0</v>
      </c>
    </row>
    <row r="307" spans="1:7" ht="19.5" customHeight="1" outlineLevel="1" x14ac:dyDescent="0.75">
      <c r="A307" s="67"/>
      <c r="B307" s="91" t="s">
        <v>232</v>
      </c>
      <c r="C307" s="68"/>
      <c r="D307" s="68"/>
      <c r="E307" s="68"/>
      <c r="F307" s="68"/>
      <c r="G307" s="68"/>
    </row>
    <row r="308" spans="1:7" ht="19.5" customHeight="1" outlineLevel="1" x14ac:dyDescent="0.75">
      <c r="A308" s="67"/>
      <c r="B308" s="91" t="s">
        <v>233</v>
      </c>
      <c r="C308" s="68"/>
      <c r="D308" s="68"/>
      <c r="E308" s="68"/>
      <c r="F308" s="68"/>
      <c r="G308" s="68"/>
    </row>
    <row r="309" spans="1:7" ht="19.5" customHeight="1" outlineLevel="1" x14ac:dyDescent="0.75">
      <c r="A309" s="67"/>
      <c r="B309" s="91" t="s">
        <v>77</v>
      </c>
      <c r="C309" s="68"/>
      <c r="D309" s="68"/>
      <c r="E309" s="68"/>
      <c r="F309" s="68"/>
      <c r="G309" s="68"/>
    </row>
    <row r="310" spans="1:7" ht="19.5" customHeight="1" x14ac:dyDescent="0.75">
      <c r="A310" s="86" t="s">
        <v>250</v>
      </c>
      <c r="B310" s="87" t="s">
        <v>235</v>
      </c>
      <c r="C310" s="121">
        <f>+C311*C312*C313</f>
        <v>0</v>
      </c>
      <c r="D310" s="121">
        <f>+D311*D312*D313</f>
        <v>0</v>
      </c>
      <c r="E310" s="121">
        <f>+E311*E312*E313</f>
        <v>0</v>
      </c>
      <c r="F310" s="121">
        <f>+F311*F312*F313</f>
        <v>0</v>
      </c>
      <c r="G310" s="121">
        <f>+G311*G312*G313</f>
        <v>0</v>
      </c>
    </row>
    <row r="311" spans="1:7" ht="19.5" customHeight="1" outlineLevel="1" x14ac:dyDescent="0.75">
      <c r="A311" s="67"/>
      <c r="B311" s="91" t="s">
        <v>236</v>
      </c>
      <c r="C311" s="68"/>
      <c r="D311" s="68"/>
      <c r="E311" s="68"/>
      <c r="F311" s="68"/>
      <c r="G311" s="68"/>
    </row>
    <row r="312" spans="1:7" ht="19.5" customHeight="1" outlineLevel="1" x14ac:dyDescent="0.75">
      <c r="A312" s="67"/>
      <c r="B312" s="91" t="s">
        <v>233</v>
      </c>
      <c r="C312" s="68"/>
      <c r="D312" s="68"/>
      <c r="E312" s="68"/>
      <c r="F312" s="68"/>
      <c r="G312" s="68"/>
    </row>
    <row r="313" spans="1:7" ht="19.5" customHeight="1" outlineLevel="1" x14ac:dyDescent="0.75">
      <c r="A313" s="67"/>
      <c r="B313" s="91" t="s">
        <v>77</v>
      </c>
      <c r="C313" s="68"/>
      <c r="D313" s="68"/>
      <c r="E313" s="68"/>
      <c r="F313" s="68"/>
      <c r="G313" s="68"/>
    </row>
    <row r="314" spans="1:7" ht="19.5" customHeight="1" x14ac:dyDescent="0.75">
      <c r="A314" s="86" t="s">
        <v>251</v>
      </c>
      <c r="B314" s="87" t="s">
        <v>238</v>
      </c>
      <c r="C314" s="121">
        <f>+C315*C316*C317</f>
        <v>0</v>
      </c>
      <c r="D314" s="121">
        <f>+D315*D316*D317</f>
        <v>0</v>
      </c>
      <c r="E314" s="121">
        <f>+E315*E316*E317</f>
        <v>0</v>
      </c>
      <c r="F314" s="121">
        <f>+F315*F316*F317</f>
        <v>0</v>
      </c>
      <c r="G314" s="121">
        <f>+G315*G316*G317</f>
        <v>0</v>
      </c>
    </row>
    <row r="315" spans="1:7" ht="19.5" customHeight="1" outlineLevel="1" x14ac:dyDescent="0.75">
      <c r="A315" s="67"/>
      <c r="B315" s="91" t="s">
        <v>239</v>
      </c>
      <c r="C315" s="68"/>
      <c r="D315" s="68"/>
      <c r="E315" s="68"/>
      <c r="F315" s="68"/>
      <c r="G315" s="68"/>
    </row>
    <row r="316" spans="1:7" ht="19.5" customHeight="1" outlineLevel="1" x14ac:dyDescent="0.75">
      <c r="A316" s="67"/>
      <c r="B316" s="91" t="s">
        <v>229</v>
      </c>
      <c r="C316" s="68"/>
      <c r="D316" s="68"/>
      <c r="E316" s="68"/>
      <c r="F316" s="68"/>
      <c r="G316" s="68"/>
    </row>
    <row r="317" spans="1:7" ht="19.5" customHeight="1" outlineLevel="1" x14ac:dyDescent="0.75">
      <c r="A317" s="67"/>
      <c r="B317" s="91" t="s">
        <v>77</v>
      </c>
      <c r="C317" s="68"/>
      <c r="D317" s="68"/>
      <c r="E317" s="68"/>
      <c r="F317" s="68"/>
      <c r="G317" s="68"/>
    </row>
    <row r="318" spans="1:7" s="106" customFormat="1" ht="44" customHeight="1" x14ac:dyDescent="0.75">
      <c r="A318" s="65" t="s">
        <v>252</v>
      </c>
      <c r="B318" s="124" t="s">
        <v>561</v>
      </c>
      <c r="C318" s="125">
        <f>SUM(C319,C323,C327,C331)</f>
        <v>0</v>
      </c>
      <c r="D318" s="125">
        <f>SUM(D319,D323,D327,D331)</f>
        <v>0</v>
      </c>
      <c r="E318" s="125">
        <f>SUM(E319,E323,E327,E331)</f>
        <v>0</v>
      </c>
      <c r="F318" s="125">
        <f>SUM(F319,F323,F327,F331)</f>
        <v>0</v>
      </c>
      <c r="G318" s="125">
        <f>SUM(G319,G323,G327,G331)</f>
        <v>0</v>
      </c>
    </row>
    <row r="319" spans="1:7" ht="43" x14ac:dyDescent="0.75">
      <c r="A319" s="86" t="s">
        <v>253</v>
      </c>
      <c r="B319" s="87" t="s">
        <v>562</v>
      </c>
      <c r="C319" s="121">
        <f>+C320+C321+C322</f>
        <v>0</v>
      </c>
      <c r="D319" s="121">
        <f>+D320+D321+D322</f>
        <v>0</v>
      </c>
      <c r="E319" s="121">
        <f>+E320+E321+E322</f>
        <v>0</v>
      </c>
      <c r="F319" s="121">
        <f>+F320+F321+F322</f>
        <v>0</v>
      </c>
      <c r="G319" s="121">
        <f>+G320+G321+G322</f>
        <v>0</v>
      </c>
    </row>
    <row r="320" spans="1:7" ht="19.5" customHeight="1" outlineLevel="1" x14ac:dyDescent="0.75">
      <c r="A320" s="67"/>
      <c r="B320" s="91" t="s">
        <v>228</v>
      </c>
      <c r="C320" s="68"/>
      <c r="D320" s="68"/>
      <c r="E320" s="68"/>
      <c r="F320" s="68"/>
      <c r="G320" s="68"/>
    </row>
    <row r="321" spans="1:7" ht="19.5" customHeight="1" outlineLevel="1" x14ac:dyDescent="0.75">
      <c r="A321" s="67"/>
      <c r="B321" s="91" t="s">
        <v>229</v>
      </c>
      <c r="C321" s="68"/>
      <c r="D321" s="68"/>
      <c r="E321" s="68"/>
      <c r="F321" s="68"/>
      <c r="G321" s="68"/>
    </row>
    <row r="322" spans="1:7" ht="19.5" customHeight="1" outlineLevel="1" x14ac:dyDescent="0.75">
      <c r="A322" s="70"/>
      <c r="B322" s="93" t="s">
        <v>77</v>
      </c>
      <c r="C322" s="71"/>
      <c r="D322" s="71"/>
      <c r="E322" s="71"/>
      <c r="F322" s="71"/>
      <c r="G322" s="71"/>
    </row>
    <row r="323" spans="1:7" x14ac:dyDescent="0.75">
      <c r="A323" s="95" t="s">
        <v>254</v>
      </c>
      <c r="B323" s="96" t="s">
        <v>563</v>
      </c>
      <c r="C323" s="122">
        <f>+C324*C325*C326</f>
        <v>0</v>
      </c>
      <c r="D323" s="122">
        <f>+D324*D325*D326</f>
        <v>0</v>
      </c>
      <c r="E323" s="122">
        <f>+E324*E325*E326</f>
        <v>0</v>
      </c>
      <c r="F323" s="122">
        <f>+F324*F325*F326</f>
        <v>0</v>
      </c>
      <c r="G323" s="122">
        <f>+G324*G325*G326</f>
        <v>0</v>
      </c>
    </row>
    <row r="324" spans="1:7" ht="19.5" customHeight="1" outlineLevel="1" x14ac:dyDescent="0.75">
      <c r="A324" s="67"/>
      <c r="B324" s="91" t="s">
        <v>232</v>
      </c>
      <c r="C324" s="68"/>
      <c r="D324" s="68"/>
      <c r="E324" s="68"/>
      <c r="F324" s="68"/>
      <c r="G324" s="68"/>
    </row>
    <row r="325" spans="1:7" ht="19.5" customHeight="1" outlineLevel="1" x14ac:dyDescent="0.75">
      <c r="A325" s="67"/>
      <c r="B325" s="91" t="s">
        <v>233</v>
      </c>
      <c r="C325" s="68"/>
      <c r="D325" s="68"/>
      <c r="E325" s="68"/>
      <c r="F325" s="68"/>
      <c r="G325" s="68"/>
    </row>
    <row r="326" spans="1:7" ht="19.5" customHeight="1" outlineLevel="1" x14ac:dyDescent="0.75">
      <c r="A326" s="67"/>
      <c r="B326" s="91" t="s">
        <v>77</v>
      </c>
      <c r="C326" s="68"/>
      <c r="D326" s="68"/>
      <c r="E326" s="68"/>
      <c r="F326" s="68"/>
      <c r="G326" s="68"/>
    </row>
    <row r="327" spans="1:7" ht="19.5" customHeight="1" x14ac:dyDescent="0.75">
      <c r="A327" s="86" t="s">
        <v>255</v>
      </c>
      <c r="B327" s="87" t="s">
        <v>564</v>
      </c>
      <c r="C327" s="121">
        <f>+C328*C329*C330</f>
        <v>0</v>
      </c>
      <c r="D327" s="121">
        <f>+D328*D329*D330</f>
        <v>0</v>
      </c>
      <c r="E327" s="121">
        <f>+E328*E329*E330</f>
        <v>0</v>
      </c>
      <c r="F327" s="121">
        <f>+F328*F329*F330</f>
        <v>0</v>
      </c>
      <c r="G327" s="121">
        <f>+G328*G329*G330</f>
        <v>0</v>
      </c>
    </row>
    <row r="328" spans="1:7" ht="19.5" customHeight="1" outlineLevel="1" x14ac:dyDescent="0.75">
      <c r="A328" s="67"/>
      <c r="B328" s="91" t="s">
        <v>236</v>
      </c>
      <c r="C328" s="68"/>
      <c r="D328" s="68"/>
      <c r="E328" s="68"/>
      <c r="F328" s="68"/>
      <c r="G328" s="68"/>
    </row>
    <row r="329" spans="1:7" ht="19.5" customHeight="1" outlineLevel="1" x14ac:dyDescent="0.75">
      <c r="A329" s="67"/>
      <c r="B329" s="91" t="s">
        <v>233</v>
      </c>
      <c r="C329" s="68"/>
      <c r="D329" s="68"/>
      <c r="E329" s="68"/>
      <c r="F329" s="68"/>
      <c r="G329" s="68"/>
    </row>
    <row r="330" spans="1:7" ht="19.5" customHeight="1" outlineLevel="1" x14ac:dyDescent="0.75">
      <c r="A330" s="67"/>
      <c r="B330" s="91" t="s">
        <v>77</v>
      </c>
      <c r="C330" s="68"/>
      <c r="D330" s="68"/>
      <c r="E330" s="68"/>
      <c r="F330" s="68"/>
      <c r="G330" s="68"/>
    </row>
    <row r="331" spans="1:7" ht="19.5" customHeight="1" x14ac:dyDescent="0.75">
      <c r="A331" s="86" t="s">
        <v>256</v>
      </c>
      <c r="B331" s="87" t="s">
        <v>565</v>
      </c>
      <c r="C331" s="121">
        <f>+C332*C333*C334</f>
        <v>0</v>
      </c>
      <c r="D331" s="121">
        <f>+D332*D333*D334</f>
        <v>0</v>
      </c>
      <c r="E331" s="121">
        <f>+E332*E333*E334</f>
        <v>0</v>
      </c>
      <c r="F331" s="121">
        <f>+F332*F333*F334</f>
        <v>0</v>
      </c>
      <c r="G331" s="121">
        <f>+G332*G333*G334</f>
        <v>0</v>
      </c>
    </row>
    <row r="332" spans="1:7" ht="19.5" customHeight="1" outlineLevel="1" x14ac:dyDescent="0.75">
      <c r="A332" s="67"/>
      <c r="B332" s="91" t="s">
        <v>239</v>
      </c>
      <c r="C332" s="68"/>
      <c r="D332" s="68"/>
      <c r="E332" s="68"/>
      <c r="F332" s="68"/>
      <c r="G332" s="68"/>
    </row>
    <row r="333" spans="1:7" ht="19.5" customHeight="1" outlineLevel="1" x14ac:dyDescent="0.75">
      <c r="A333" s="67"/>
      <c r="B333" s="91" t="s">
        <v>229</v>
      </c>
      <c r="C333" s="68"/>
      <c r="D333" s="68"/>
      <c r="E333" s="68"/>
      <c r="F333" s="68"/>
      <c r="G333" s="68"/>
    </row>
    <row r="334" spans="1:7" ht="19.5" customHeight="1" outlineLevel="1" x14ac:dyDescent="0.75">
      <c r="A334" s="67"/>
      <c r="B334" s="91" t="s">
        <v>77</v>
      </c>
      <c r="C334" s="68"/>
      <c r="D334" s="68"/>
      <c r="E334" s="68"/>
      <c r="F334" s="68"/>
      <c r="G334" s="68"/>
    </row>
    <row r="335" spans="1:7" ht="40" customHeight="1" x14ac:dyDescent="0.75">
      <c r="A335" s="65" t="s">
        <v>257</v>
      </c>
      <c r="B335" s="100" t="s">
        <v>566</v>
      </c>
      <c r="C335" s="101">
        <f>SUM(C336,C340,C344,C348)</f>
        <v>0</v>
      </c>
      <c r="D335" s="101">
        <f>SUM(D336,D340,D344,D348)</f>
        <v>0</v>
      </c>
      <c r="E335" s="101">
        <f>SUM(E336,E340,E344,E348)</f>
        <v>0</v>
      </c>
      <c r="F335" s="101">
        <f>SUM(F336,F340,F344,F348)</f>
        <v>0</v>
      </c>
      <c r="G335" s="101">
        <f>SUM(G336,G340,G344,G348)</f>
        <v>0</v>
      </c>
    </row>
    <row r="336" spans="1:7" ht="43" x14ac:dyDescent="0.75">
      <c r="A336" s="86" t="s">
        <v>258</v>
      </c>
      <c r="B336" s="87" t="s">
        <v>562</v>
      </c>
      <c r="C336" s="121">
        <f>+C337+C338+C339</f>
        <v>0</v>
      </c>
      <c r="D336" s="121">
        <f>+D337+D338+D339</f>
        <v>0</v>
      </c>
      <c r="E336" s="121">
        <f>+E337+E338+E339</f>
        <v>0</v>
      </c>
      <c r="F336" s="121">
        <f>+F337+F338+F339</f>
        <v>0</v>
      </c>
      <c r="G336" s="121">
        <f>+G337+G338+G339</f>
        <v>0</v>
      </c>
    </row>
    <row r="337" spans="1:7" ht="19.5" customHeight="1" outlineLevel="1" x14ac:dyDescent="0.75">
      <c r="A337" s="67"/>
      <c r="B337" s="91" t="s">
        <v>228</v>
      </c>
      <c r="C337" s="68"/>
      <c r="D337" s="68"/>
      <c r="E337" s="68"/>
      <c r="F337" s="68"/>
      <c r="G337" s="68"/>
    </row>
    <row r="338" spans="1:7" ht="19.5" customHeight="1" outlineLevel="1" x14ac:dyDescent="0.75">
      <c r="A338" s="67"/>
      <c r="B338" s="91" t="s">
        <v>229</v>
      </c>
      <c r="C338" s="68"/>
      <c r="D338" s="68"/>
      <c r="E338" s="68"/>
      <c r="F338" s="68"/>
      <c r="G338" s="68"/>
    </row>
    <row r="339" spans="1:7" ht="19.5" customHeight="1" outlineLevel="1" x14ac:dyDescent="0.75">
      <c r="A339" s="67"/>
      <c r="B339" s="91" t="s">
        <v>77</v>
      </c>
      <c r="C339" s="68"/>
      <c r="D339" s="68"/>
      <c r="E339" s="68"/>
      <c r="F339" s="68"/>
      <c r="G339" s="68"/>
    </row>
    <row r="340" spans="1:7" x14ac:dyDescent="0.75">
      <c r="A340" s="86" t="s">
        <v>259</v>
      </c>
      <c r="B340" s="87" t="s">
        <v>567</v>
      </c>
      <c r="C340" s="121">
        <f>+C341*C342*C343</f>
        <v>0</v>
      </c>
      <c r="D340" s="121">
        <f>+D341*D342*D343</f>
        <v>0</v>
      </c>
      <c r="E340" s="121">
        <f>+E341*E342*E343</f>
        <v>0</v>
      </c>
      <c r="F340" s="121">
        <f>+F341*F342*F343</f>
        <v>0</v>
      </c>
      <c r="G340" s="121">
        <f>+G341*G342*G343</f>
        <v>0</v>
      </c>
    </row>
    <row r="341" spans="1:7" ht="19.5" customHeight="1" outlineLevel="1" x14ac:dyDescent="0.75">
      <c r="A341" s="67"/>
      <c r="B341" s="91" t="s">
        <v>232</v>
      </c>
      <c r="C341" s="68"/>
      <c r="D341" s="68"/>
      <c r="E341" s="68"/>
      <c r="F341" s="68"/>
      <c r="G341" s="68"/>
    </row>
    <row r="342" spans="1:7" ht="19.5" customHeight="1" outlineLevel="1" x14ac:dyDescent="0.75">
      <c r="A342" s="67"/>
      <c r="B342" s="91" t="s">
        <v>233</v>
      </c>
      <c r="C342" s="68"/>
      <c r="D342" s="68"/>
      <c r="E342" s="68"/>
      <c r="F342" s="68"/>
      <c r="G342" s="68"/>
    </row>
    <row r="343" spans="1:7" ht="19.5" customHeight="1" outlineLevel="1" x14ac:dyDescent="0.75">
      <c r="A343" s="67"/>
      <c r="B343" s="91" t="s">
        <v>77</v>
      </c>
      <c r="C343" s="68"/>
      <c r="D343" s="68"/>
      <c r="E343" s="68"/>
      <c r="F343" s="68"/>
      <c r="G343" s="68"/>
    </row>
    <row r="344" spans="1:7" ht="19.5" customHeight="1" x14ac:dyDescent="0.75">
      <c r="A344" s="86" t="s">
        <v>260</v>
      </c>
      <c r="B344" s="87" t="s">
        <v>564</v>
      </c>
      <c r="C344" s="121">
        <f>+C345*C346*C347</f>
        <v>0</v>
      </c>
      <c r="D344" s="121">
        <f>+D345*D346*D347</f>
        <v>0</v>
      </c>
      <c r="E344" s="121">
        <f>+E345*E346*E347</f>
        <v>0</v>
      </c>
      <c r="F344" s="121">
        <f>+F345*F346*F347</f>
        <v>0</v>
      </c>
      <c r="G344" s="121">
        <f>+G345*G346*G347</f>
        <v>0</v>
      </c>
    </row>
    <row r="345" spans="1:7" ht="19.5" customHeight="1" outlineLevel="1" x14ac:dyDescent="0.75">
      <c r="A345" s="67"/>
      <c r="B345" s="91" t="s">
        <v>236</v>
      </c>
      <c r="C345" s="68"/>
      <c r="D345" s="68"/>
      <c r="E345" s="68"/>
      <c r="F345" s="68"/>
      <c r="G345" s="68"/>
    </row>
    <row r="346" spans="1:7" ht="19.5" customHeight="1" outlineLevel="1" x14ac:dyDescent="0.75">
      <c r="A346" s="67"/>
      <c r="B346" s="91" t="s">
        <v>233</v>
      </c>
      <c r="C346" s="68"/>
      <c r="D346" s="68"/>
      <c r="E346" s="68"/>
      <c r="F346" s="68"/>
      <c r="G346" s="68"/>
    </row>
    <row r="347" spans="1:7" ht="19.5" customHeight="1" outlineLevel="1" x14ac:dyDescent="0.75">
      <c r="A347" s="67"/>
      <c r="B347" s="91" t="s">
        <v>77</v>
      </c>
      <c r="C347" s="68"/>
      <c r="D347" s="68"/>
      <c r="E347" s="68"/>
      <c r="F347" s="68"/>
      <c r="G347" s="68"/>
    </row>
    <row r="348" spans="1:7" ht="19.5" customHeight="1" x14ac:dyDescent="0.75">
      <c r="A348" s="86" t="s">
        <v>261</v>
      </c>
      <c r="B348" s="87" t="s">
        <v>565</v>
      </c>
      <c r="C348" s="121">
        <f>+C349*C350*C351</f>
        <v>0</v>
      </c>
      <c r="D348" s="121">
        <f>+D349*D350*D351</f>
        <v>0</v>
      </c>
      <c r="E348" s="121">
        <f>+E349*E350*E351</f>
        <v>0</v>
      </c>
      <c r="F348" s="121">
        <f>+F349*F350*F351</f>
        <v>0</v>
      </c>
      <c r="G348" s="121">
        <f>+G349*G350*G351</f>
        <v>0</v>
      </c>
    </row>
    <row r="349" spans="1:7" ht="19.5" customHeight="1" outlineLevel="1" x14ac:dyDescent="0.75">
      <c r="A349" s="67"/>
      <c r="B349" s="91" t="s">
        <v>239</v>
      </c>
      <c r="C349" s="68"/>
      <c r="D349" s="68"/>
      <c r="E349" s="68"/>
      <c r="F349" s="68"/>
      <c r="G349" s="68"/>
    </row>
    <row r="350" spans="1:7" ht="19.5" customHeight="1" outlineLevel="1" x14ac:dyDescent="0.75">
      <c r="A350" s="67"/>
      <c r="B350" s="91" t="s">
        <v>229</v>
      </c>
      <c r="C350" s="68"/>
      <c r="D350" s="68"/>
      <c r="E350" s="68"/>
      <c r="F350" s="68"/>
      <c r="G350" s="68"/>
    </row>
    <row r="351" spans="1:7" ht="19.5" customHeight="1" outlineLevel="1" x14ac:dyDescent="0.75">
      <c r="A351" s="67"/>
      <c r="B351" s="91" t="s">
        <v>77</v>
      </c>
      <c r="C351" s="68"/>
      <c r="D351" s="68"/>
      <c r="E351" s="68"/>
      <c r="F351" s="68"/>
      <c r="G351" s="68"/>
    </row>
    <row r="352" spans="1:7" s="10" customFormat="1" ht="19.5" customHeight="1" x14ac:dyDescent="0.65">
      <c r="A352" s="126">
        <v>4.4000000000000004</v>
      </c>
      <c r="B352" s="127" t="s">
        <v>262</v>
      </c>
      <c r="C352" s="128"/>
      <c r="D352" s="128"/>
      <c r="E352" s="128"/>
      <c r="F352" s="128"/>
      <c r="G352" s="128"/>
    </row>
    <row r="353" spans="1:7" s="10" customFormat="1" ht="19.5" customHeight="1" x14ac:dyDescent="0.65">
      <c r="A353" s="129">
        <v>5</v>
      </c>
      <c r="B353" s="130" t="s">
        <v>31</v>
      </c>
      <c r="C353" s="131">
        <f>SUM(C354:C357)</f>
        <v>0</v>
      </c>
      <c r="D353" s="131">
        <f>SUM(D354:D357)</f>
        <v>0</v>
      </c>
      <c r="E353" s="131">
        <f>SUM(E354:E357)</f>
        <v>0</v>
      </c>
      <c r="F353" s="131">
        <f>SUM(F354:F357)</f>
        <v>0</v>
      </c>
      <c r="G353" s="131">
        <f>SUM(G354:G357)</f>
        <v>0</v>
      </c>
    </row>
    <row r="354" spans="1:7" s="135" customFormat="1" ht="19.5" customHeight="1" x14ac:dyDescent="0.65">
      <c r="A354" s="132">
        <v>5.0999999999999996</v>
      </c>
      <c r="B354" s="133" t="s">
        <v>263</v>
      </c>
      <c r="C354" s="134"/>
      <c r="D354" s="134"/>
      <c r="E354" s="134"/>
      <c r="F354" s="134"/>
      <c r="G354" s="134"/>
    </row>
    <row r="355" spans="1:7" s="135" customFormat="1" ht="19.5" customHeight="1" x14ac:dyDescent="0.65">
      <c r="A355" s="132">
        <v>5.2</v>
      </c>
      <c r="B355" s="133" t="s">
        <v>264</v>
      </c>
      <c r="C355" s="134"/>
      <c r="D355" s="134"/>
      <c r="E355" s="134"/>
      <c r="F355" s="134"/>
      <c r="G355" s="134"/>
    </row>
    <row r="356" spans="1:7" s="135" customFormat="1" ht="19.5" customHeight="1" x14ac:dyDescent="0.65">
      <c r="A356" s="132">
        <v>5.3</v>
      </c>
      <c r="B356" s="133" t="s">
        <v>265</v>
      </c>
      <c r="C356" s="134"/>
      <c r="D356" s="134"/>
      <c r="E356" s="134"/>
      <c r="F356" s="134"/>
      <c r="G356" s="134"/>
    </row>
    <row r="357" spans="1:7" s="135" customFormat="1" ht="19.5" customHeight="1" x14ac:dyDescent="0.65">
      <c r="A357" s="132">
        <v>5.4</v>
      </c>
      <c r="B357" s="133" t="s">
        <v>266</v>
      </c>
      <c r="C357" s="134"/>
      <c r="D357" s="134"/>
      <c r="E357" s="134"/>
      <c r="F357" s="134"/>
      <c r="G357" s="134"/>
    </row>
    <row r="358" spans="1:7" s="10" customFormat="1" ht="19.5" customHeight="1" x14ac:dyDescent="0.65">
      <c r="A358" s="57">
        <v>6</v>
      </c>
      <c r="B358" s="58" t="s">
        <v>36</v>
      </c>
      <c r="C358" s="136">
        <f>SUM(C359:C362)</f>
        <v>0</v>
      </c>
      <c r="D358" s="136">
        <f>SUM(D359:D362)</f>
        <v>0</v>
      </c>
      <c r="E358" s="136">
        <f>SUM(E359:E362)</f>
        <v>0</v>
      </c>
      <c r="F358" s="136">
        <f>SUM(F359:F362)</f>
        <v>0</v>
      </c>
      <c r="G358" s="136">
        <f>SUM(G359:G362)</f>
        <v>0</v>
      </c>
    </row>
    <row r="359" spans="1:7" s="10" customFormat="1" ht="19.5" customHeight="1" x14ac:dyDescent="0.65">
      <c r="A359" s="61">
        <v>6.1</v>
      </c>
      <c r="B359" s="137" t="s">
        <v>267</v>
      </c>
      <c r="C359" s="138"/>
      <c r="D359" s="138"/>
      <c r="E359" s="138"/>
      <c r="F359" s="138"/>
      <c r="G359" s="138"/>
    </row>
    <row r="360" spans="1:7" s="10" customFormat="1" ht="19.5" customHeight="1" x14ac:dyDescent="0.65">
      <c r="A360" s="61">
        <v>6.2</v>
      </c>
      <c r="B360" s="137" t="s">
        <v>268</v>
      </c>
      <c r="C360" s="138"/>
      <c r="D360" s="138"/>
      <c r="E360" s="138"/>
      <c r="F360" s="138"/>
      <c r="G360" s="138"/>
    </row>
    <row r="361" spans="1:7" s="10" customFormat="1" ht="19.5" customHeight="1" x14ac:dyDescent="0.65">
      <c r="A361" s="61">
        <v>6.3</v>
      </c>
      <c r="B361" s="137" t="s">
        <v>269</v>
      </c>
      <c r="C361" s="138"/>
      <c r="D361" s="138"/>
      <c r="E361" s="138"/>
      <c r="F361" s="138"/>
      <c r="G361" s="138"/>
    </row>
    <row r="362" spans="1:7" s="10" customFormat="1" ht="19.5" customHeight="1" x14ac:dyDescent="0.65">
      <c r="A362" s="61">
        <v>6.4</v>
      </c>
      <c r="B362" s="137" t="s">
        <v>270</v>
      </c>
      <c r="C362" s="138"/>
      <c r="D362" s="138"/>
      <c r="E362" s="138"/>
      <c r="F362" s="138"/>
      <c r="G362" s="138"/>
    </row>
    <row r="363" spans="1:7" s="10" customFormat="1" ht="19.5" customHeight="1" x14ac:dyDescent="0.65">
      <c r="A363" s="57">
        <v>7</v>
      </c>
      <c r="B363" s="58" t="s">
        <v>41</v>
      </c>
      <c r="C363" s="136">
        <f>SUM(C364:C365)</f>
        <v>0</v>
      </c>
      <c r="D363" s="136">
        <f>SUM(D364:D365)</f>
        <v>0</v>
      </c>
      <c r="E363" s="136">
        <f>SUM(E364:E365)</f>
        <v>0</v>
      </c>
      <c r="F363" s="136">
        <f>SUM(F364:F365)</f>
        <v>0</v>
      </c>
      <c r="G363" s="136">
        <f>SUM(G364:G365)</f>
        <v>0</v>
      </c>
    </row>
    <row r="364" spans="1:7" s="10" customFormat="1" ht="19.5" customHeight="1" x14ac:dyDescent="0.65">
      <c r="A364" s="61">
        <v>7.1</v>
      </c>
      <c r="B364" s="61"/>
      <c r="C364" s="138"/>
      <c r="D364" s="138"/>
      <c r="E364" s="138"/>
      <c r="F364" s="138"/>
      <c r="G364" s="138"/>
    </row>
    <row r="365" spans="1:7" s="10" customFormat="1" ht="19.5" customHeight="1" x14ac:dyDescent="0.65">
      <c r="A365" s="61">
        <v>7.2</v>
      </c>
      <c r="B365" s="61"/>
      <c r="C365" s="138"/>
      <c r="D365" s="138"/>
      <c r="E365" s="138"/>
      <c r="F365" s="138"/>
      <c r="G365" s="138"/>
    </row>
    <row r="366" spans="1:7" s="10" customFormat="1" ht="19.5" customHeight="1" x14ac:dyDescent="0.65">
      <c r="A366" s="202"/>
      <c r="B366" s="204" t="s">
        <v>347</v>
      </c>
      <c r="C366" s="203">
        <f>SUM(C12,C14,C263,C353,C358,C363)</f>
        <v>0</v>
      </c>
      <c r="D366" s="203">
        <f>SUM(D12,D14,D263,D353,D358,D363)</f>
        <v>0</v>
      </c>
      <c r="E366" s="203">
        <f>SUM(E12,E14,E263,E353,E358,E363)</f>
        <v>0</v>
      </c>
      <c r="F366" s="203">
        <f>SUM(F12,F14,F263,F353,F358,F363)</f>
        <v>0</v>
      </c>
      <c r="G366" s="203">
        <f>SUM(G12,G14,G263,G353,G358,G363)</f>
        <v>0</v>
      </c>
    </row>
    <row r="367" spans="1:7" s="10" customFormat="1" ht="19.5" customHeight="1" x14ac:dyDescent="0.65">
      <c r="A367" s="57">
        <v>8</v>
      </c>
      <c r="B367" s="58" t="s">
        <v>42</v>
      </c>
      <c r="C367" s="136">
        <f>SUM(C368,C369)</f>
        <v>0</v>
      </c>
      <c r="D367" s="136">
        <f t="shared" ref="D367:G367" si="3">SUM(D368,D369)</f>
        <v>0</v>
      </c>
      <c r="E367" s="136">
        <f>SUM(E368,E369)</f>
        <v>0</v>
      </c>
      <c r="F367" s="136">
        <f t="shared" si="3"/>
        <v>0</v>
      </c>
      <c r="G367" s="136">
        <f t="shared" si="3"/>
        <v>0</v>
      </c>
    </row>
    <row r="368" spans="1:7" s="10" customFormat="1" ht="42" customHeight="1" x14ac:dyDescent="0.65">
      <c r="A368" s="202">
        <v>8.1</v>
      </c>
      <c r="B368" s="366" t="s">
        <v>444</v>
      </c>
      <c r="C368" s="203">
        <f>'9.รายรับ-เก็บพิเศษ (3)'!C32*5/100</f>
        <v>0</v>
      </c>
      <c r="D368" s="203">
        <f>'9.รายรับ-เก็บพิเศษ (3)'!D32*5/100</f>
        <v>0</v>
      </c>
      <c r="E368" s="203">
        <f>'9.รายรับ-เก็บพิเศษ (3)'!E32*5/100</f>
        <v>0</v>
      </c>
      <c r="F368" s="203">
        <f>'9.รายรับ-เก็บพิเศษ (3)'!F32*5/100</f>
        <v>0</v>
      </c>
      <c r="G368" s="203">
        <f>'9.รายรับ-เก็บพิเศษ (3)'!G32*5/100</f>
        <v>0</v>
      </c>
    </row>
    <row r="369" spans="1:7" s="10" customFormat="1" ht="89.4" customHeight="1" x14ac:dyDescent="0.65">
      <c r="A369" s="202">
        <v>8.1999999999999993</v>
      </c>
      <c r="B369" s="445" t="s">
        <v>568</v>
      </c>
      <c r="C369" s="203"/>
      <c r="D369" s="203"/>
      <c r="E369" s="203"/>
      <c r="F369" s="203"/>
      <c r="G369" s="203"/>
    </row>
    <row r="370" spans="1:7" ht="18.75" customHeight="1" x14ac:dyDescent="0.75">
      <c r="A370" s="67"/>
      <c r="B370" s="139" t="s">
        <v>271</v>
      </c>
      <c r="C370" s="140">
        <f>SUM(C12,C14,C263,C353,C358,C363,C367)</f>
        <v>0</v>
      </c>
      <c r="D370" s="140">
        <f>SUM(D12,D14,D263,D353,D358,D363,D367)</f>
        <v>0</v>
      </c>
      <c r="E370" s="140">
        <f>SUM(E12,E14,E263,E353,E358,E363,E367)</f>
        <v>0</v>
      </c>
      <c r="F370" s="140">
        <f>SUM(F12,F14,F263,F353,F358,F363,F367)</f>
        <v>0</v>
      </c>
      <c r="G370" s="140">
        <f>SUM(G12,G14,G263,G353,G358,G363,G367)</f>
        <v>0</v>
      </c>
    </row>
    <row r="371" spans="1:7" ht="18.75" customHeight="1" thickBot="1" x14ac:dyDescent="0.8">
      <c r="A371" s="141"/>
      <c r="B371" s="142" t="s">
        <v>272</v>
      </c>
      <c r="C371" s="143">
        <f>SUM(C10,C370)</f>
        <v>0</v>
      </c>
      <c r="D371" s="143">
        <f>SUM(D10,D370)</f>
        <v>0</v>
      </c>
      <c r="E371" s="143">
        <f>SUM(E10,E370)</f>
        <v>0</v>
      </c>
      <c r="F371" s="143">
        <f>SUM(F10,F370)</f>
        <v>0</v>
      </c>
      <c r="G371" s="143">
        <f>SUM(G10,G370)</f>
        <v>0</v>
      </c>
    </row>
    <row r="372" spans="1:7" ht="18.75" customHeight="1" thickTop="1" x14ac:dyDescent="0.75">
      <c r="A372" s="144"/>
      <c r="B372" s="145"/>
      <c r="C372" s="146"/>
      <c r="D372" s="146"/>
      <c r="E372" s="146"/>
      <c r="F372" s="146"/>
      <c r="G372" s="146"/>
    </row>
    <row r="373" spans="1:7" ht="18.75" customHeight="1" x14ac:dyDescent="0.75">
      <c r="A373" s="144"/>
      <c r="B373" s="145"/>
      <c r="C373" s="146"/>
      <c r="D373" s="146"/>
      <c r="E373" s="146"/>
      <c r="F373" s="146"/>
      <c r="G373" s="146"/>
    </row>
    <row r="374" spans="1:7" ht="18.75" customHeight="1" x14ac:dyDescent="0.75">
      <c r="A374" s="144"/>
      <c r="B374" s="145"/>
      <c r="C374" s="146"/>
      <c r="D374" s="146"/>
      <c r="E374" s="146"/>
      <c r="F374" s="146"/>
      <c r="G374" s="146"/>
    </row>
    <row r="375" spans="1:7" ht="18.75" customHeight="1" x14ac:dyDescent="0.75">
      <c r="A375" s="144"/>
      <c r="B375" s="145"/>
      <c r="C375" s="146"/>
      <c r="D375" s="146"/>
      <c r="E375" s="146"/>
      <c r="F375" s="146"/>
      <c r="G375" s="146"/>
    </row>
    <row r="376" spans="1:7" ht="18.75" customHeight="1" x14ac:dyDescent="0.75">
      <c r="A376" s="144"/>
      <c r="B376" s="145"/>
      <c r="C376" s="146"/>
      <c r="D376" s="146"/>
      <c r="E376" s="146"/>
      <c r="F376" s="146"/>
      <c r="G376" s="146"/>
    </row>
    <row r="377" spans="1:7" ht="18.75" customHeight="1" x14ac:dyDescent="0.75">
      <c r="A377" s="144"/>
      <c r="B377" s="145"/>
      <c r="C377" s="146"/>
      <c r="D377" s="146"/>
      <c r="E377" s="146"/>
      <c r="F377" s="146"/>
      <c r="G377" s="146"/>
    </row>
    <row r="378" spans="1:7" ht="18.75" customHeight="1" x14ac:dyDescent="0.75">
      <c r="A378" s="144"/>
      <c r="B378" s="145"/>
      <c r="C378" s="146"/>
      <c r="D378" s="146"/>
      <c r="E378" s="146"/>
      <c r="F378" s="146"/>
      <c r="G378" s="146"/>
    </row>
    <row r="379" spans="1:7" ht="18.75" customHeight="1" x14ac:dyDescent="0.75">
      <c r="A379" s="144"/>
      <c r="B379" s="145"/>
      <c r="C379" s="146"/>
      <c r="D379" s="146"/>
      <c r="E379" s="146"/>
      <c r="F379" s="146"/>
      <c r="G379" s="146"/>
    </row>
    <row r="380" spans="1:7" ht="18.75" customHeight="1" x14ac:dyDescent="0.75">
      <c r="A380" s="144"/>
      <c r="B380" s="145"/>
      <c r="C380" s="146"/>
      <c r="D380" s="146"/>
      <c r="E380" s="146"/>
      <c r="F380" s="146"/>
      <c r="G380" s="146"/>
    </row>
    <row r="381" spans="1:7" ht="18.75" customHeight="1" x14ac:dyDescent="0.75">
      <c r="A381" s="144"/>
      <c r="B381" s="145"/>
      <c r="C381" s="146"/>
      <c r="D381" s="146"/>
      <c r="E381" s="146"/>
      <c r="F381" s="146"/>
      <c r="G381" s="146"/>
    </row>
    <row r="382" spans="1:7" ht="18.75" customHeight="1" x14ac:dyDescent="0.75">
      <c r="A382" s="144"/>
      <c r="B382" s="145"/>
      <c r="C382" s="146"/>
      <c r="D382" s="146"/>
      <c r="E382" s="146"/>
      <c r="F382" s="146"/>
      <c r="G382" s="146"/>
    </row>
    <row r="383" spans="1:7" ht="18.75" customHeight="1" x14ac:dyDescent="0.75">
      <c r="A383" s="144"/>
      <c r="B383" s="145"/>
      <c r="C383" s="146"/>
      <c r="D383" s="146"/>
      <c r="E383" s="146"/>
      <c r="F383" s="146"/>
      <c r="G383" s="146"/>
    </row>
    <row r="384" spans="1:7" ht="18.75" customHeight="1" x14ac:dyDescent="0.75">
      <c r="A384" s="144"/>
      <c r="B384" s="145"/>
      <c r="C384" s="146"/>
      <c r="D384" s="146"/>
      <c r="E384" s="146"/>
      <c r="F384" s="146"/>
      <c r="G384" s="146"/>
    </row>
    <row r="385" spans="1:7" ht="18.75" customHeight="1" x14ac:dyDescent="0.75">
      <c r="A385" s="144"/>
      <c r="B385" s="145"/>
      <c r="C385" s="146"/>
      <c r="D385" s="147"/>
      <c r="E385" s="98"/>
      <c r="F385" s="98"/>
      <c r="G385" s="98"/>
    </row>
    <row r="386" spans="1:7" ht="18.75" customHeight="1" x14ac:dyDescent="0.75">
      <c r="A386" s="144"/>
      <c r="B386" s="145"/>
      <c r="C386" s="146"/>
      <c r="D386" s="147"/>
      <c r="E386" s="98"/>
      <c r="F386" s="98"/>
      <c r="G386" s="98"/>
    </row>
    <row r="387" spans="1:7" ht="18.75" customHeight="1" x14ac:dyDescent="0.75">
      <c r="A387" s="144"/>
      <c r="B387" s="145"/>
      <c r="C387" s="146"/>
      <c r="D387" s="147"/>
      <c r="E387" s="98"/>
      <c r="F387" s="98"/>
      <c r="G387" s="98"/>
    </row>
    <row r="388" spans="1:7" ht="18.75" customHeight="1" x14ac:dyDescent="0.75">
      <c r="A388" s="144"/>
      <c r="B388" s="145"/>
      <c r="C388" s="146"/>
      <c r="D388" s="147"/>
      <c r="E388" s="98"/>
      <c r="F388" s="98"/>
      <c r="G388" s="98"/>
    </row>
    <row r="389" spans="1:7" ht="18.75" customHeight="1" x14ac:dyDescent="0.75">
      <c r="A389" s="144"/>
      <c r="B389" s="145"/>
      <c r="C389" s="146"/>
      <c r="D389" s="147"/>
      <c r="E389" s="98"/>
      <c r="F389" s="98"/>
      <c r="G389" s="98"/>
    </row>
    <row r="390" spans="1:7" ht="18.75" customHeight="1" x14ac:dyDescent="0.75">
      <c r="A390" s="144"/>
      <c r="B390" s="145"/>
      <c r="C390" s="146"/>
      <c r="D390" s="147"/>
      <c r="E390" s="98"/>
      <c r="F390" s="98"/>
      <c r="G390" s="98"/>
    </row>
    <row r="391" spans="1:7" ht="18.75" customHeight="1" x14ac:dyDescent="0.75">
      <c r="A391" s="144"/>
      <c r="B391" s="145"/>
      <c r="C391" s="146"/>
      <c r="D391" s="147"/>
      <c r="E391" s="98"/>
      <c r="F391" s="98"/>
      <c r="G391" s="98"/>
    </row>
    <row r="392" spans="1:7" ht="18.75" customHeight="1" x14ac:dyDescent="0.75">
      <c r="A392" s="144"/>
      <c r="B392" s="145"/>
      <c r="C392" s="146"/>
      <c r="D392" s="147"/>
      <c r="E392" s="98"/>
      <c r="F392" s="98"/>
      <c r="G392" s="98"/>
    </row>
    <row r="393" spans="1:7" ht="18.75" customHeight="1" x14ac:dyDescent="0.75">
      <c r="A393" s="144"/>
      <c r="B393" s="145"/>
      <c r="C393" s="146"/>
      <c r="D393" s="147"/>
      <c r="E393" s="98"/>
      <c r="F393" s="98"/>
      <c r="G393" s="98"/>
    </row>
    <row r="394" spans="1:7" ht="18.75" customHeight="1" x14ac:dyDescent="0.75">
      <c r="A394" s="144"/>
      <c r="B394" s="145"/>
      <c r="C394" s="146"/>
      <c r="D394" s="147"/>
      <c r="E394" s="98"/>
      <c r="F394" s="98"/>
      <c r="G394" s="98"/>
    </row>
    <row r="395" spans="1:7" ht="18.75" customHeight="1" x14ac:dyDescent="0.75">
      <c r="A395" s="144"/>
      <c r="B395" s="145"/>
      <c r="C395" s="146"/>
      <c r="D395" s="147"/>
      <c r="E395" s="98"/>
      <c r="F395" s="98"/>
      <c r="G395" s="98"/>
    </row>
    <row r="396" spans="1:7" ht="18.75" customHeight="1" x14ac:dyDescent="0.75">
      <c r="A396" s="144"/>
      <c r="B396" s="145"/>
      <c r="C396" s="146"/>
      <c r="D396" s="147"/>
      <c r="E396" s="98"/>
      <c r="F396" s="98"/>
      <c r="G396" s="98"/>
    </row>
    <row r="397" spans="1:7" ht="18.75" customHeight="1" x14ac:dyDescent="0.75">
      <c r="A397" s="144"/>
      <c r="B397" s="145"/>
      <c r="C397" s="146"/>
      <c r="D397" s="147"/>
      <c r="E397" s="98"/>
      <c r="F397" s="98"/>
      <c r="G397" s="98"/>
    </row>
  </sheetData>
  <mergeCells count="3">
    <mergeCell ref="A1:C1"/>
    <mergeCell ref="A3:B4"/>
    <mergeCell ref="C3:G3"/>
  </mergeCells>
  <pageMargins left="0.49" right="0.27" top="0.56000000000000005" bottom="0.56999999999999995" header="0.63" footer="0.36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FF"/>
    <outlinePr summaryBelow="0" summaryRight="0"/>
  </sheetPr>
  <dimension ref="A1:N47"/>
  <sheetViews>
    <sheetView showGridLines="0" zoomScale="70" zoomScaleNormal="70" workbookViewId="0">
      <selection activeCell="C40" sqref="C40"/>
    </sheetView>
  </sheetViews>
  <sheetFormatPr defaultColWidth="9" defaultRowHeight="21.5" x14ac:dyDescent="0.75"/>
  <cols>
    <col min="1" max="1" width="6.75" style="148" customWidth="1"/>
    <col min="2" max="2" width="59.75" style="12" customWidth="1"/>
    <col min="3" max="3" width="19.6640625" style="149" bestFit="1" customWidth="1"/>
    <col min="4" max="7" width="17.08203125" style="12" customWidth="1"/>
    <col min="8" max="16384" width="9" style="12"/>
  </cols>
  <sheetData>
    <row r="1" spans="1:14" s="10" customFormat="1" ht="23" x14ac:dyDescent="0.65">
      <c r="A1" s="641" t="s">
        <v>273</v>
      </c>
      <c r="B1" s="642"/>
      <c r="C1" s="642"/>
      <c r="D1" s="642"/>
      <c r="E1" s="150"/>
      <c r="F1" s="150"/>
      <c r="G1" s="150"/>
      <c r="H1" s="151"/>
      <c r="I1" s="151"/>
      <c r="J1" s="151"/>
      <c r="K1" s="151"/>
      <c r="L1" s="151"/>
      <c r="M1" s="151"/>
      <c r="N1" s="151"/>
    </row>
    <row r="2" spans="1:14" ht="18.75" customHeight="1" x14ac:dyDescent="0.85">
      <c r="A2" s="38" t="s">
        <v>8</v>
      </c>
      <c r="B2" s="152"/>
      <c r="C2" s="153"/>
      <c r="D2" s="154"/>
      <c r="E2" s="155"/>
      <c r="F2" s="156"/>
      <c r="G2" s="157" t="s">
        <v>7</v>
      </c>
    </row>
    <row r="3" spans="1:14" ht="18.75" customHeight="1" x14ac:dyDescent="0.75">
      <c r="A3" s="158"/>
      <c r="B3" s="159" t="s">
        <v>45</v>
      </c>
      <c r="C3" s="643" t="s">
        <v>10</v>
      </c>
      <c r="D3" s="644"/>
      <c r="E3" s="644"/>
      <c r="F3" s="644"/>
      <c r="G3" s="645"/>
    </row>
    <row r="4" spans="1:14" ht="18.75" customHeight="1" x14ac:dyDescent="0.75">
      <c r="A4" s="160"/>
      <c r="B4" s="161"/>
      <c r="C4" s="162" t="s">
        <v>46</v>
      </c>
      <c r="D4" s="163" t="s">
        <v>46</v>
      </c>
      <c r="E4" s="163" t="s">
        <v>46</v>
      </c>
      <c r="F4" s="163" t="s">
        <v>46</v>
      </c>
      <c r="G4" s="163" t="s">
        <v>46</v>
      </c>
    </row>
    <row r="5" spans="1:14" ht="18.75" customHeight="1" x14ac:dyDescent="0.75">
      <c r="A5" s="164">
        <v>1</v>
      </c>
      <c r="B5" s="205" t="s">
        <v>274</v>
      </c>
      <c r="C5" s="165"/>
      <c r="D5" s="165"/>
      <c r="E5" s="165"/>
      <c r="F5" s="165"/>
      <c r="G5" s="165"/>
    </row>
    <row r="6" spans="1:14" ht="18.75" customHeight="1" x14ac:dyDescent="0.75">
      <c r="A6" s="164">
        <v>2</v>
      </c>
      <c r="B6" s="165" t="s">
        <v>275</v>
      </c>
      <c r="C6" s="166">
        <f>+C7*C8</f>
        <v>0</v>
      </c>
      <c r="D6" s="166">
        <f>+D7*D8</f>
        <v>0</v>
      </c>
      <c r="E6" s="166">
        <f>+E7*E8</f>
        <v>0</v>
      </c>
      <c r="F6" s="166">
        <f>+F7*F8</f>
        <v>0</v>
      </c>
      <c r="G6" s="166">
        <f>+G7*G8</f>
        <v>0</v>
      </c>
    </row>
    <row r="7" spans="1:14" ht="18.75" customHeight="1" x14ac:dyDescent="0.75">
      <c r="A7" s="164"/>
      <c r="B7" s="165" t="s">
        <v>276</v>
      </c>
      <c r="C7" s="165"/>
      <c r="D7" s="165"/>
      <c r="E7" s="165"/>
      <c r="F7" s="165"/>
      <c r="G7" s="165"/>
    </row>
    <row r="8" spans="1:14" ht="18.75" customHeight="1" x14ac:dyDescent="0.75">
      <c r="A8" s="164"/>
      <c r="B8" s="165" t="s">
        <v>277</v>
      </c>
      <c r="C8" s="165"/>
      <c r="D8" s="165"/>
      <c r="E8" s="165"/>
      <c r="F8" s="165"/>
      <c r="G8" s="165"/>
    </row>
    <row r="9" spans="1:14" ht="18.75" customHeight="1" x14ac:dyDescent="0.75">
      <c r="A9" s="164">
        <v>3</v>
      </c>
      <c r="B9" s="165" t="s">
        <v>278</v>
      </c>
      <c r="C9" s="166">
        <f>+C10+C13</f>
        <v>0</v>
      </c>
      <c r="D9" s="166">
        <f>+D10+D13</f>
        <v>0</v>
      </c>
      <c r="E9" s="166">
        <f>+E10+E13</f>
        <v>0</v>
      </c>
      <c r="F9" s="166">
        <f>+F10+F13</f>
        <v>0</v>
      </c>
      <c r="G9" s="166">
        <f>+G10+G13</f>
        <v>0</v>
      </c>
    </row>
    <row r="10" spans="1:14" ht="18.75" customHeight="1" x14ac:dyDescent="0.75">
      <c r="A10" s="164"/>
      <c r="B10" s="165" t="s">
        <v>49</v>
      </c>
      <c r="C10" s="166">
        <f>+C11*C12</f>
        <v>0</v>
      </c>
      <c r="D10" s="166">
        <f>+D11*D12</f>
        <v>0</v>
      </c>
      <c r="E10" s="166">
        <f>+E11*E12</f>
        <v>0</v>
      </c>
      <c r="F10" s="166">
        <f>+F11*F12</f>
        <v>0</v>
      </c>
      <c r="G10" s="166">
        <f>+G11*G12</f>
        <v>0</v>
      </c>
    </row>
    <row r="11" spans="1:14" ht="18.75" customHeight="1" x14ac:dyDescent="0.75">
      <c r="A11" s="164"/>
      <c r="B11" s="165" t="s">
        <v>279</v>
      </c>
      <c r="C11" s="165"/>
      <c r="D11" s="165"/>
      <c r="E11" s="165"/>
      <c r="F11" s="165"/>
      <c r="G11" s="165"/>
    </row>
    <row r="12" spans="1:14" ht="18.75" customHeight="1" x14ac:dyDescent="0.75">
      <c r="A12" s="164"/>
      <c r="B12" s="165" t="s">
        <v>280</v>
      </c>
      <c r="C12" s="165"/>
      <c r="D12" s="165"/>
      <c r="E12" s="165"/>
      <c r="F12" s="165"/>
      <c r="G12" s="165"/>
    </row>
    <row r="13" spans="1:14" ht="18.75" customHeight="1" x14ac:dyDescent="0.75">
      <c r="A13" s="164"/>
      <c r="B13" s="165" t="s">
        <v>50</v>
      </c>
      <c r="C13" s="166">
        <f>+C14*C15</f>
        <v>0</v>
      </c>
      <c r="D13" s="166">
        <f>+D14*D15</f>
        <v>0</v>
      </c>
      <c r="E13" s="166">
        <f>+E14*E15</f>
        <v>0</v>
      </c>
      <c r="F13" s="166">
        <f>+F14*F15</f>
        <v>0</v>
      </c>
      <c r="G13" s="166">
        <f>+G14*G15</f>
        <v>0</v>
      </c>
    </row>
    <row r="14" spans="1:14" ht="18.75" customHeight="1" x14ac:dyDescent="0.75">
      <c r="A14" s="164"/>
      <c r="B14" s="165" t="s">
        <v>281</v>
      </c>
      <c r="C14" s="165"/>
      <c r="D14" s="165"/>
      <c r="E14" s="165"/>
      <c r="F14" s="165"/>
      <c r="G14" s="165"/>
    </row>
    <row r="15" spans="1:14" ht="18.75" customHeight="1" x14ac:dyDescent="0.75">
      <c r="A15" s="164"/>
      <c r="B15" s="165" t="s">
        <v>282</v>
      </c>
      <c r="C15" s="165"/>
      <c r="D15" s="165"/>
      <c r="E15" s="165"/>
      <c r="F15" s="165"/>
      <c r="G15" s="165"/>
    </row>
    <row r="16" spans="1:14" ht="18.75" customHeight="1" x14ac:dyDescent="0.75">
      <c r="A16" s="164">
        <v>4</v>
      </c>
      <c r="B16" s="165" t="s">
        <v>283</v>
      </c>
      <c r="C16" s="167">
        <f>+C17+C20</f>
        <v>0</v>
      </c>
      <c r="D16" s="167">
        <f>+D17+D20</f>
        <v>0</v>
      </c>
      <c r="E16" s="167">
        <f>+E17+E20</f>
        <v>0</v>
      </c>
      <c r="F16" s="167">
        <f>+F17+F20</f>
        <v>0</v>
      </c>
      <c r="G16" s="167">
        <f>+G17+G20</f>
        <v>0</v>
      </c>
    </row>
    <row r="17" spans="1:7" ht="18.75" customHeight="1" x14ac:dyDescent="0.75">
      <c r="A17" s="164"/>
      <c r="B17" s="165" t="s">
        <v>49</v>
      </c>
      <c r="C17" s="166">
        <f>+C18*C19</f>
        <v>0</v>
      </c>
      <c r="D17" s="166">
        <f>+D18*D19</f>
        <v>0</v>
      </c>
      <c r="E17" s="166">
        <f>+E18*E19</f>
        <v>0</v>
      </c>
      <c r="F17" s="166">
        <f>+F18*F19</f>
        <v>0</v>
      </c>
      <c r="G17" s="166">
        <f>+G18*G19</f>
        <v>0</v>
      </c>
    </row>
    <row r="18" spans="1:7" ht="18.75" customHeight="1" x14ac:dyDescent="0.75">
      <c r="A18" s="164"/>
      <c r="B18" s="165" t="s">
        <v>279</v>
      </c>
      <c r="C18" s="165"/>
      <c r="D18" s="165"/>
      <c r="E18" s="165"/>
      <c r="F18" s="165"/>
      <c r="G18" s="165"/>
    </row>
    <row r="19" spans="1:7" ht="18.75" customHeight="1" x14ac:dyDescent="0.75">
      <c r="A19" s="164"/>
      <c r="B19" s="165" t="s">
        <v>280</v>
      </c>
      <c r="C19" s="165"/>
      <c r="D19" s="165"/>
      <c r="E19" s="165"/>
      <c r="F19" s="165"/>
      <c r="G19" s="165"/>
    </row>
    <row r="20" spans="1:7" ht="18.75" customHeight="1" x14ac:dyDescent="0.75">
      <c r="A20" s="164"/>
      <c r="B20" s="165" t="s">
        <v>50</v>
      </c>
      <c r="C20" s="166">
        <f>+C21*C22</f>
        <v>0</v>
      </c>
      <c r="D20" s="166">
        <f>+D21*D22</f>
        <v>0</v>
      </c>
      <c r="E20" s="166">
        <f>+E21*E22</f>
        <v>0</v>
      </c>
      <c r="F20" s="166">
        <f>+F21*F22</f>
        <v>0</v>
      </c>
      <c r="G20" s="166">
        <f>+G21*G22</f>
        <v>0</v>
      </c>
    </row>
    <row r="21" spans="1:7" ht="18.75" customHeight="1" x14ac:dyDescent="0.75">
      <c r="A21" s="164"/>
      <c r="B21" s="165" t="s">
        <v>281</v>
      </c>
      <c r="C21" s="165"/>
      <c r="D21" s="165"/>
      <c r="E21" s="165"/>
      <c r="F21" s="165"/>
      <c r="G21" s="165"/>
    </row>
    <row r="22" spans="1:7" ht="18.75" customHeight="1" x14ac:dyDescent="0.75">
      <c r="A22" s="164"/>
      <c r="B22" s="165" t="s">
        <v>284</v>
      </c>
      <c r="C22" s="165"/>
      <c r="D22" s="165"/>
      <c r="E22" s="165"/>
      <c r="F22" s="165"/>
      <c r="G22" s="165"/>
    </row>
    <row r="23" spans="1:7" ht="18.75" customHeight="1" x14ac:dyDescent="0.75">
      <c r="A23" s="164">
        <v>5</v>
      </c>
      <c r="B23" s="168" t="s">
        <v>285</v>
      </c>
      <c r="C23" s="166">
        <f>+C24*C25</f>
        <v>0</v>
      </c>
      <c r="D23" s="166">
        <f>+D24*D25</f>
        <v>0</v>
      </c>
      <c r="E23" s="166">
        <f>+E24*E25</f>
        <v>0</v>
      </c>
      <c r="F23" s="166">
        <f>+F24*F25</f>
        <v>0</v>
      </c>
      <c r="G23" s="166">
        <f>+G24*G25</f>
        <v>0</v>
      </c>
    </row>
    <row r="24" spans="1:7" ht="18.75" customHeight="1" x14ac:dyDescent="0.75">
      <c r="A24" s="164"/>
      <c r="B24" s="168" t="s">
        <v>286</v>
      </c>
      <c r="C24" s="165"/>
      <c r="D24" s="165"/>
      <c r="E24" s="165"/>
      <c r="F24" s="165"/>
      <c r="G24" s="165"/>
    </row>
    <row r="25" spans="1:7" ht="18.75" customHeight="1" x14ac:dyDescent="0.75">
      <c r="A25" s="164"/>
      <c r="B25" s="168" t="s">
        <v>287</v>
      </c>
      <c r="C25" s="165"/>
      <c r="D25" s="165"/>
      <c r="E25" s="165"/>
      <c r="F25" s="165"/>
      <c r="G25" s="165"/>
    </row>
    <row r="26" spans="1:7" ht="18.75" customHeight="1" x14ac:dyDescent="0.75">
      <c r="A26" s="164">
        <v>6</v>
      </c>
      <c r="B26" s="168" t="s">
        <v>52</v>
      </c>
      <c r="C26" s="213">
        <f>SUM(C27,C28)</f>
        <v>0</v>
      </c>
      <c r="D26" s="213">
        <f t="shared" ref="D26:G26" si="0">SUM(D27,D28)</f>
        <v>0</v>
      </c>
      <c r="E26" s="213">
        <f t="shared" si="0"/>
        <v>0</v>
      </c>
      <c r="F26" s="213">
        <f t="shared" si="0"/>
        <v>0</v>
      </c>
      <c r="G26" s="213">
        <f t="shared" si="0"/>
        <v>0</v>
      </c>
    </row>
    <row r="27" spans="1:7" ht="18.75" customHeight="1" x14ac:dyDescent="0.75">
      <c r="A27" s="164"/>
      <c r="B27" s="168" t="s">
        <v>515</v>
      </c>
      <c r="C27" s="165"/>
      <c r="D27" s="165"/>
      <c r="E27" s="165"/>
      <c r="F27" s="165"/>
      <c r="G27" s="165"/>
    </row>
    <row r="28" spans="1:7" ht="18.75" customHeight="1" x14ac:dyDescent="0.75">
      <c r="A28" s="164"/>
      <c r="B28" s="168" t="s">
        <v>288</v>
      </c>
      <c r="C28" s="165"/>
      <c r="D28" s="165"/>
      <c r="E28" s="165"/>
      <c r="F28" s="165"/>
      <c r="G28" s="165"/>
    </row>
    <row r="29" spans="1:7" ht="18.75" customHeight="1" x14ac:dyDescent="0.75">
      <c r="A29" s="169">
        <v>7</v>
      </c>
      <c r="B29" s="170"/>
      <c r="C29" s="171"/>
      <c r="D29" s="171"/>
      <c r="E29" s="171"/>
      <c r="F29" s="171"/>
      <c r="G29" s="171"/>
    </row>
    <row r="30" spans="1:7" ht="18.75" customHeight="1" x14ac:dyDescent="0.75">
      <c r="A30" s="169">
        <v>8</v>
      </c>
      <c r="B30" s="170" t="s">
        <v>55</v>
      </c>
      <c r="C30" s="171"/>
      <c r="D30" s="171"/>
      <c r="E30" s="171"/>
      <c r="F30" s="171"/>
      <c r="G30" s="171"/>
    </row>
    <row r="31" spans="1:7" ht="18.75" customHeight="1" x14ac:dyDescent="0.75">
      <c r="A31" s="172">
        <v>9</v>
      </c>
      <c r="B31" s="173" t="s">
        <v>289</v>
      </c>
      <c r="C31" s="174"/>
      <c r="D31" s="174"/>
      <c r="E31" s="174"/>
      <c r="F31" s="174"/>
      <c r="G31" s="174"/>
    </row>
    <row r="32" spans="1:7" ht="18.75" customHeight="1" thickBot="1" x14ac:dyDescent="0.8">
      <c r="A32" s="175"/>
      <c r="B32" s="176" t="s">
        <v>1</v>
      </c>
      <c r="C32" s="214">
        <f>SUM(C5,C6,C9,C16,C23,C26,C29,C30,C31)</f>
        <v>0</v>
      </c>
      <c r="D32" s="214">
        <f t="shared" ref="D32:G32" si="1">SUM(D5,D6,D9,D16,D23,D26,D29,D30,D31)</f>
        <v>0</v>
      </c>
      <c r="E32" s="214">
        <f t="shared" si="1"/>
        <v>0</v>
      </c>
      <c r="F32" s="214">
        <f t="shared" si="1"/>
        <v>0</v>
      </c>
      <c r="G32" s="214">
        <f t="shared" si="1"/>
        <v>0</v>
      </c>
    </row>
    <row r="33" spans="1:9" ht="18.75" customHeight="1" thickTop="1" x14ac:dyDescent="0.75">
      <c r="A33" s="147"/>
      <c r="B33" s="177"/>
      <c r="C33" s="147"/>
      <c r="D33" s="147"/>
      <c r="E33" s="147"/>
      <c r="F33" s="147"/>
      <c r="G33" s="147"/>
    </row>
    <row r="34" spans="1:9" ht="18.75" customHeight="1" x14ac:dyDescent="0.75">
      <c r="A34" s="147"/>
      <c r="B34" s="177"/>
      <c r="C34" s="147"/>
      <c r="D34" s="147"/>
      <c r="E34" s="147"/>
      <c r="F34" s="147"/>
      <c r="G34" s="178" t="s">
        <v>7</v>
      </c>
    </row>
    <row r="35" spans="1:9" ht="24.5" x14ac:dyDescent="0.75">
      <c r="A35" s="646" t="s">
        <v>290</v>
      </c>
      <c r="B35" s="647"/>
      <c r="C35" s="647"/>
      <c r="D35" s="179"/>
      <c r="E35" s="180"/>
      <c r="F35" s="180"/>
      <c r="G35" s="180"/>
      <c r="H35" s="11"/>
      <c r="I35" s="11"/>
    </row>
    <row r="36" spans="1:9" ht="24.5" x14ac:dyDescent="0.85">
      <c r="A36" s="38" t="s">
        <v>8</v>
      </c>
      <c r="B36" s="181"/>
      <c r="C36" s="181"/>
      <c r="D36" s="182"/>
      <c r="E36" s="183"/>
      <c r="F36" s="183"/>
      <c r="G36" s="183"/>
      <c r="H36" s="11"/>
      <c r="I36" s="11"/>
    </row>
    <row r="37" spans="1:9" s="186" customFormat="1" ht="24.5" x14ac:dyDescent="0.85">
      <c r="A37" s="184"/>
      <c r="B37" s="185" t="s">
        <v>57</v>
      </c>
      <c r="C37" s="648" t="s">
        <v>10</v>
      </c>
      <c r="D37" s="649"/>
      <c r="E37" s="649"/>
      <c r="F37" s="649"/>
      <c r="G37" s="650"/>
    </row>
    <row r="38" spans="1:9" s="10" customFormat="1" x14ac:dyDescent="0.65">
      <c r="A38" s="160"/>
      <c r="B38" s="187"/>
      <c r="C38" s="163" t="s">
        <v>11</v>
      </c>
      <c r="D38" s="163" t="s">
        <v>11</v>
      </c>
      <c r="E38" s="163" t="s">
        <v>11</v>
      </c>
      <c r="F38" s="163" t="s">
        <v>11</v>
      </c>
      <c r="G38" s="163" t="s">
        <v>11</v>
      </c>
    </row>
    <row r="39" spans="1:9" s="10" customFormat="1" x14ac:dyDescent="0.65">
      <c r="A39" s="188">
        <v>1</v>
      </c>
      <c r="B39" s="188" t="s">
        <v>58</v>
      </c>
      <c r="C39" s="189">
        <f>C32</f>
        <v>0</v>
      </c>
      <c r="D39" s="189">
        <f>D32</f>
        <v>0</v>
      </c>
      <c r="E39" s="189">
        <f>E32</f>
        <v>0</v>
      </c>
      <c r="F39" s="189">
        <f>F32</f>
        <v>0</v>
      </c>
      <c r="G39" s="189">
        <f>G32</f>
        <v>0</v>
      </c>
    </row>
    <row r="40" spans="1:9" ht="21" customHeight="1" x14ac:dyDescent="0.75">
      <c r="A40" s="190">
        <v>2</v>
      </c>
      <c r="B40" s="190" t="s">
        <v>9</v>
      </c>
      <c r="C40" s="191">
        <f>'8.รายจ่าย-เก็บพิเศษ (2)'!C371</f>
        <v>0</v>
      </c>
      <c r="D40" s="191">
        <f>'8.รายจ่าย-เก็บพิเศษ (2)'!D371</f>
        <v>0</v>
      </c>
      <c r="E40" s="191">
        <f>'8.รายจ่าย-เก็บพิเศษ (2)'!E371</f>
        <v>0</v>
      </c>
      <c r="F40" s="191">
        <f>'8.รายจ่าย-เก็บพิเศษ (2)'!F371</f>
        <v>0</v>
      </c>
      <c r="G40" s="191">
        <f>'8.รายจ่าย-เก็บพิเศษ (2)'!G371</f>
        <v>0</v>
      </c>
    </row>
    <row r="41" spans="1:9" ht="21" customHeight="1" x14ac:dyDescent="0.75">
      <c r="A41" s="190">
        <v>3</v>
      </c>
      <c r="B41" s="190" t="s">
        <v>59</v>
      </c>
      <c r="C41" s="192">
        <f>+C39-C40</f>
        <v>0</v>
      </c>
      <c r="D41" s="192">
        <f>+D39-D40</f>
        <v>0</v>
      </c>
      <c r="E41" s="192">
        <f>+E39-E40</f>
        <v>0</v>
      </c>
      <c r="F41" s="192">
        <f>+F39-F40</f>
        <v>0</v>
      </c>
      <c r="G41" s="192">
        <f>+G39-G40</f>
        <v>0</v>
      </c>
    </row>
    <row r="42" spans="1:9" ht="21" customHeight="1" thickBot="1" x14ac:dyDescent="0.8">
      <c r="A42" s="193">
        <v>4</v>
      </c>
      <c r="B42" s="193" t="s">
        <v>60</v>
      </c>
      <c r="C42" s="194">
        <f>+C41</f>
        <v>0</v>
      </c>
      <c r="D42" s="195">
        <f>+C42+D41</f>
        <v>0</v>
      </c>
      <c r="E42" s="195">
        <f>+D42+E41</f>
        <v>0</v>
      </c>
      <c r="F42" s="195">
        <f>+E42+F41</f>
        <v>0</v>
      </c>
      <c r="G42" s="195">
        <f>+F42+G41</f>
        <v>0</v>
      </c>
    </row>
    <row r="43" spans="1:9" ht="21" customHeight="1" thickTop="1" x14ac:dyDescent="0.75"/>
    <row r="44" spans="1:9" x14ac:dyDescent="0.75">
      <c r="A44" s="10" t="s">
        <v>5</v>
      </c>
      <c r="B44" s="177"/>
      <c r="C44" s="98"/>
      <c r="D44" s="196"/>
      <c r="E44" s="147"/>
      <c r="F44" s="147"/>
      <c r="G44" s="147"/>
    </row>
    <row r="45" spans="1:9" ht="24.5" x14ac:dyDescent="0.85">
      <c r="A45" s="13" t="s">
        <v>61</v>
      </c>
      <c r="B45" s="186"/>
      <c r="C45" s="186"/>
      <c r="D45" s="186"/>
      <c r="E45" s="186"/>
      <c r="F45" s="186"/>
      <c r="G45" s="186"/>
    </row>
    <row r="46" spans="1:9" x14ac:dyDescent="0.75">
      <c r="A46" s="14" t="s">
        <v>62</v>
      </c>
      <c r="B46" s="10"/>
      <c r="C46" s="10"/>
      <c r="D46" s="10"/>
      <c r="E46" s="10"/>
      <c r="F46" s="10"/>
      <c r="G46" s="10"/>
    </row>
    <row r="47" spans="1:9" x14ac:dyDescent="0.75">
      <c r="A47" s="10"/>
      <c r="B47" s="10"/>
      <c r="C47" s="10"/>
      <c r="D47" s="10"/>
      <c r="E47" s="10"/>
      <c r="F47" s="10"/>
      <c r="G47" s="10"/>
    </row>
  </sheetData>
  <mergeCells count="4">
    <mergeCell ref="A1:D1"/>
    <mergeCell ref="C3:G3"/>
    <mergeCell ref="A35:C35"/>
    <mergeCell ref="C37:G37"/>
  </mergeCells>
  <pageMargins left="0.49" right="0.27" top="0.56000000000000005" bottom="0.56999999999999995" header="0.63" footer="0.36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1.อธิบาย</vt:lpstr>
      <vt:lpstr>2.แบบประเมินฯ(ฟอร์มเปล่า)</vt:lpstr>
      <vt:lpstr>3.แบบประเมินฯ(ตัวอย่าง)</vt:lpstr>
      <vt:lpstr>4.เกณฑ์</vt:lpstr>
      <vt:lpstr>5.คำนวณประมาณการรายรับ</vt:lpstr>
      <vt:lpstr>6.รายรับ-รายจ่าย-ปกติ (1)</vt:lpstr>
      <vt:lpstr>7.รายได้(แผ่นดิน)(ถ้ามี)</vt:lpstr>
      <vt:lpstr>8.รายจ่าย-เก็บพิเศษ (2)</vt:lpstr>
      <vt:lpstr>9.รายรับ-เก็บพิเศษ (3)</vt:lpstr>
      <vt:lpstr>10.ยินยอมใช้สถานที่</vt:lpstr>
      <vt:lpstr>'10.ยินยอมใช้สถานที่'!Print_Area</vt:lpstr>
      <vt:lpstr>'2.แบบประเมินฯ(ฟอร์มเปล่า)'!Print_Area</vt:lpstr>
      <vt:lpstr>'3.แบบประเมินฯ(ตัวอย่าง)'!Print_Area</vt:lpstr>
      <vt:lpstr>'4.เกณฑ์'!Print_Area</vt:lpstr>
      <vt:lpstr>'5.คำนวณประมาณการรายรับ'!Print_Area</vt:lpstr>
      <vt:lpstr>'6.รายรับ-รายจ่าย-ปกติ (1)'!Print_Area</vt:lpstr>
      <vt:lpstr>'9.รายรับ-เก็บพิเศษ (3)'!Print_Area</vt:lpstr>
      <vt:lpstr>'8.รายจ่าย-เก็บพิเศษ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OICT</dc:creator>
  <cp:lastModifiedBy>Pornphan Sigkhaman</cp:lastModifiedBy>
  <cp:lastPrinted>2023-04-12T03:46:26Z</cp:lastPrinted>
  <dcterms:created xsi:type="dcterms:W3CDTF">2020-09-17T02:42:58Z</dcterms:created>
  <dcterms:modified xsi:type="dcterms:W3CDTF">2025-09-16T03:01:28Z</dcterms:modified>
</cp:coreProperties>
</file>